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Somacos\InstanceData\echt\doc\"/>
    </mc:Choice>
  </mc:AlternateContent>
  <bookViews>
    <workbookView xWindow="90" yWindow="75" windowWidth="10755" windowHeight="10410"/>
  </bookViews>
  <sheets>
    <sheet name="Anlage 1" sheetId="4" r:id="rId1"/>
  </sheets>
  <externalReferences>
    <externalReference r:id="rId2"/>
  </externalReferences>
  <definedNames>
    <definedName name="_xlnm._FilterDatabase" localSheetId="0" hidden="1">'Anlage 1'!$D$1:$S$40</definedName>
    <definedName name="_ma1000">#REF!</definedName>
    <definedName name="_ma2000">#REF!</definedName>
    <definedName name="_ma3000">#REF!</definedName>
    <definedName name="_ma4000">#REF!</definedName>
    <definedName name="_ma5000">#REF!</definedName>
    <definedName name="_ma6000">#REF!</definedName>
    <definedName name="magesamt">#REF!</definedName>
    <definedName name="magesamtohneqsbmitverw">#REF!</definedName>
    <definedName name="magesamtohneverw">#REF!</definedName>
    <definedName name="magesamtohneverwohneqsb">#REF!</definedName>
    <definedName name="magesamtohneverwohneqsbmitProbe">#REF!</definedName>
    <definedName name="Mwst15faktor">#REF!</definedName>
    <definedName name="Mwst7faktor">#REF!</definedName>
    <definedName name="_qm1000">#REF!</definedName>
    <definedName name="_qm2000">#REF!</definedName>
    <definedName name="_qm3000">#REF!</definedName>
    <definedName name="_qm4000">#REF!</definedName>
    <definedName name="_qm5000">#REF!</definedName>
    <definedName name="_qm6000">#REF!</definedName>
    <definedName name="_qm7000">#REF!</definedName>
    <definedName name="Z_375CC567_62E3_44B4_B644_708298EEEE7B_.wvu.Cols" localSheetId="0" hidden="1">'Anlage 1'!$A:$C</definedName>
    <definedName name="Z_375CC567_62E3_44B4_B644_708298EEEE7B_.wvu.FilterData" localSheetId="0" hidden="1">'Anlage 1'!$D$1:$S$40</definedName>
    <definedName name="Z_375CC567_62E3_44B4_B644_708298EEEE7B_.wvu.Rows" localSheetId="0" hidden="1">'Anlage 1'!$6:$7,'Anlage 1'!#REF!</definedName>
  </definedNames>
  <calcPr calcId="152511" fullCalcOnLoad="1"/>
</workbook>
</file>

<file path=xl/calcChain.xml><?xml version="1.0" encoding="utf-8"?>
<calcChain xmlns="http://schemas.openxmlformats.org/spreadsheetml/2006/main">
  <c r="M1" i="4" l="1"/>
  <c r="N1" i="4"/>
  <c r="D2" i="4"/>
  <c r="E2" i="4"/>
  <c r="G2" i="4"/>
  <c r="H2" i="4"/>
  <c r="I2" i="4"/>
  <c r="J2" i="4"/>
  <c r="K2" i="4"/>
  <c r="L2" i="4"/>
  <c r="M2" i="4"/>
  <c r="N2" i="4"/>
  <c r="D3" i="4"/>
  <c r="E3" i="4"/>
  <c r="G3" i="4"/>
  <c r="H3" i="4"/>
  <c r="I3" i="4"/>
  <c r="J3" i="4"/>
  <c r="K3" i="4"/>
  <c r="L3" i="4"/>
  <c r="M3" i="4"/>
  <c r="N3" i="4"/>
  <c r="D4" i="4"/>
  <c r="E4" i="4"/>
  <c r="G4" i="4"/>
  <c r="H4" i="4"/>
  <c r="I4" i="4"/>
  <c r="J4" i="4"/>
  <c r="K4" i="4"/>
  <c r="L4" i="4"/>
  <c r="M4" i="4"/>
  <c r="N4" i="4"/>
  <c r="D5" i="4"/>
  <c r="E5" i="4"/>
  <c r="G5" i="4"/>
  <c r="H5" i="4"/>
  <c r="I5" i="4"/>
  <c r="J5" i="4"/>
  <c r="K5" i="4"/>
  <c r="L5" i="4"/>
  <c r="M5" i="4"/>
  <c r="N5" i="4"/>
  <c r="N6" i="4"/>
  <c r="N7" i="4"/>
  <c r="D9" i="4"/>
  <c r="E9" i="4"/>
  <c r="E25" i="4" s="1"/>
  <c r="G9" i="4"/>
  <c r="H9" i="4"/>
  <c r="H25" i="4" s="1"/>
  <c r="I9" i="4"/>
  <c r="J9" i="4"/>
  <c r="J25" i="4" s="1"/>
  <c r="K9" i="4"/>
  <c r="L9" i="4"/>
  <c r="L25" i="4" s="1"/>
  <c r="M9" i="4"/>
  <c r="N9" i="4"/>
  <c r="D11" i="4"/>
  <c r="E11" i="4"/>
  <c r="G11" i="4"/>
  <c r="H11" i="4"/>
  <c r="I11" i="4"/>
  <c r="J11" i="4"/>
  <c r="K11" i="4"/>
  <c r="L11" i="4"/>
  <c r="M11" i="4"/>
  <c r="N11" i="4"/>
  <c r="E13" i="4"/>
  <c r="G13" i="4"/>
  <c r="H13" i="4"/>
  <c r="I13" i="4"/>
  <c r="J13" i="4"/>
  <c r="K13" i="4"/>
  <c r="L13" i="4"/>
  <c r="M13" i="4"/>
  <c r="N13" i="4"/>
  <c r="D15" i="4"/>
  <c r="E15" i="4"/>
  <c r="G15" i="4"/>
  <c r="H15" i="4"/>
  <c r="I15" i="4"/>
  <c r="J15" i="4"/>
  <c r="K15" i="4"/>
  <c r="L15" i="4"/>
  <c r="M15" i="4"/>
  <c r="N15" i="4"/>
  <c r="D17" i="4"/>
  <c r="E17" i="4"/>
  <c r="G17" i="4"/>
  <c r="H17" i="4"/>
  <c r="I17" i="4"/>
  <c r="J17" i="4"/>
  <c r="K17" i="4"/>
  <c r="L17" i="4"/>
  <c r="M17" i="4"/>
  <c r="N17" i="4"/>
  <c r="E19" i="4"/>
  <c r="G19" i="4"/>
  <c r="H19" i="4"/>
  <c r="I19" i="4"/>
  <c r="J19" i="4"/>
  <c r="K19" i="4"/>
  <c r="L19" i="4"/>
  <c r="M19" i="4"/>
  <c r="N19" i="4"/>
  <c r="E21" i="4"/>
  <c r="G21" i="4"/>
  <c r="H21" i="4"/>
  <c r="I21" i="4"/>
  <c r="J21" i="4"/>
  <c r="K21" i="4"/>
  <c r="L21" i="4"/>
  <c r="M21" i="4"/>
  <c r="N21" i="4"/>
  <c r="A23" i="4"/>
  <c r="D23" i="4"/>
  <c r="N23" i="4"/>
  <c r="G25" i="4"/>
  <c r="I25" i="4"/>
  <c r="K25" i="4"/>
  <c r="M25" i="4"/>
  <c r="N25" i="4"/>
  <c r="D28" i="4"/>
  <c r="E28" i="4"/>
  <c r="G28" i="4"/>
  <c r="G38" i="4" s="1"/>
  <c r="H28" i="4"/>
  <c r="I28" i="4"/>
  <c r="I38" i="4" s="1"/>
  <c r="J28" i="4"/>
  <c r="K28" i="4"/>
  <c r="K38" i="4" s="1"/>
  <c r="L28" i="4"/>
  <c r="M28" i="4"/>
  <c r="M38" i="4" s="1"/>
  <c r="N28" i="4"/>
  <c r="D30" i="4"/>
  <c r="E30" i="4"/>
  <c r="G30" i="4"/>
  <c r="H30" i="4"/>
  <c r="I30" i="4"/>
  <c r="J30" i="4"/>
  <c r="K30" i="4"/>
  <c r="L30" i="4"/>
  <c r="M30" i="4"/>
  <c r="N30" i="4"/>
  <c r="E32" i="4"/>
  <c r="G32" i="4"/>
  <c r="H32" i="4"/>
  <c r="I32" i="4"/>
  <c r="J32" i="4"/>
  <c r="K32" i="4"/>
  <c r="L32" i="4"/>
  <c r="M32" i="4"/>
  <c r="N32" i="4"/>
  <c r="D34" i="4"/>
  <c r="E34" i="4"/>
  <c r="G34" i="4"/>
  <c r="H34" i="4"/>
  <c r="I34" i="4"/>
  <c r="J34" i="4"/>
  <c r="K34" i="4"/>
  <c r="L34" i="4"/>
  <c r="M34" i="4"/>
  <c r="N34" i="4"/>
  <c r="D36" i="4"/>
  <c r="E36" i="4"/>
  <c r="G36" i="4"/>
  <c r="H36" i="4"/>
  <c r="I36" i="4"/>
  <c r="J36" i="4"/>
  <c r="K36" i="4"/>
  <c r="L36" i="4"/>
  <c r="M36" i="4"/>
  <c r="N36" i="4"/>
  <c r="N37" i="4"/>
  <c r="E38" i="4"/>
  <c r="H38" i="4"/>
  <c r="J38" i="4"/>
  <c r="L38" i="4"/>
  <c r="N38" i="4"/>
  <c r="D40" i="4"/>
  <c r="E40" i="4"/>
  <c r="G40" i="4"/>
  <c r="H40" i="4"/>
  <c r="I40" i="4"/>
  <c r="J40" i="4"/>
  <c r="K40" i="4"/>
  <c r="L40" i="4"/>
  <c r="M40" i="4"/>
  <c r="N40" i="4"/>
</calcChain>
</file>

<file path=xl/sharedStrings.xml><?xml version="1.0" encoding="utf-8"?>
<sst xmlns="http://schemas.openxmlformats.org/spreadsheetml/2006/main" count="29" uniqueCount="15">
  <si>
    <t>Rhein-Kreis Neuss, Kosten- u. Leistungsrechnung für die Abfallentsorgung  -  Gebührenkalkulation (Übersicht)</t>
  </si>
  <si>
    <t>Ansatz</t>
  </si>
  <si>
    <t>Verteilungs-</t>
  </si>
  <si>
    <t>schlüssel</t>
  </si>
  <si>
    <t>P=Pers.</t>
  </si>
  <si>
    <t>P</t>
  </si>
  <si>
    <t>P+M</t>
  </si>
  <si>
    <t>ð</t>
  </si>
  <si>
    <t>P+M+E</t>
  </si>
  <si>
    <t>Interne Erstattungen</t>
  </si>
  <si>
    <t>E</t>
  </si>
  <si>
    <t>ðð</t>
  </si>
  <si>
    <t>Kosten für beauftragte Dritte</t>
  </si>
  <si>
    <t>Bildung von Rückstellungen</t>
  </si>
  <si>
    <t>Sonstige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</si>
</sst>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1"/>
      <name val="Arial"/>
    </font>
    <font>
      <sz val="10"/>
      <name val="Arial"/>
      <family val="2"/>
    </font>
    <font>
      <sz val="18"/>
      <name val="Wingdings"/>
      <charset val="2"/>
    </font>
    <font>
      <b/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2" fillId="0" borderId="0"/>
  </cellStyleXfs>
  <cellXfs count="74">
    <xf numFmtId="0" fontId="0" fillId="0" borderId="0" xfId="0"/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3" fontId="4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left"/>
    </xf>
    <xf numFmtId="0" fontId="6" fillId="0" borderId="0" xfId="2" applyFont="1"/>
    <xf numFmtId="1" fontId="7" fillId="0" borderId="0" xfId="1" applyNumberFormat="1" applyFont="1"/>
    <xf numFmtId="3" fontId="8" fillId="0" borderId="1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 shrinkToFit="1"/>
    </xf>
    <xf numFmtId="3" fontId="8" fillId="0" borderId="4" xfId="1" applyNumberFormat="1" applyFont="1" applyBorder="1" applyAlignment="1">
      <alignment horizontal="center" vertical="center" wrapText="1"/>
    </xf>
    <xf numFmtId="0" fontId="8" fillId="0" borderId="0" xfId="2" applyFont="1"/>
    <xf numFmtId="3" fontId="8" fillId="0" borderId="0" xfId="1" applyNumberFormat="1" applyFont="1" applyBorder="1" applyAlignment="1"/>
    <xf numFmtId="49" fontId="8" fillId="0" borderId="5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3" fontId="8" fillId="0" borderId="5" xfId="1" applyNumberFormat="1" applyFont="1" applyBorder="1" applyAlignment="1">
      <alignment horizontal="center" vertical="center" wrapText="1" shrinkToFit="1"/>
    </xf>
    <xf numFmtId="3" fontId="8" fillId="0" borderId="3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3" fontId="9" fillId="0" borderId="4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 vertical="center" wrapText="1" shrinkToFit="1"/>
    </xf>
    <xf numFmtId="3" fontId="8" fillId="0" borderId="8" xfId="1" applyNumberFormat="1" applyFont="1" applyBorder="1" applyAlignment="1">
      <alignment horizontal="center" vertical="center" wrapText="1"/>
    </xf>
    <xf numFmtId="3" fontId="9" fillId="0" borderId="7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/>
    <xf numFmtId="3" fontId="9" fillId="0" borderId="9" xfId="1" applyNumberFormat="1" applyFont="1" applyBorder="1" applyAlignment="1">
      <alignment horizontal="center" vertical="center"/>
    </xf>
    <xf numFmtId="0" fontId="2" fillId="0" borderId="0" xfId="2"/>
    <xf numFmtId="3" fontId="8" fillId="0" borderId="0" xfId="1" applyNumberFormat="1" applyFont="1" applyBorder="1"/>
    <xf numFmtId="3" fontId="8" fillId="0" borderId="0" xfId="1" applyNumberFormat="1" applyFont="1" applyBorder="1" applyAlignment="1">
      <alignment horizontal="center"/>
    </xf>
    <xf numFmtId="3" fontId="8" fillId="2" borderId="0" xfId="1" applyNumberFormat="1" applyFont="1" applyFill="1" applyBorder="1"/>
    <xf numFmtId="3" fontId="9" fillId="2" borderId="0" xfId="1" applyNumberFormat="1" applyFont="1" applyFill="1" applyBorder="1"/>
    <xf numFmtId="0" fontId="8" fillId="2" borderId="0" xfId="2" applyFont="1" applyFill="1"/>
    <xf numFmtId="3" fontId="10" fillId="0" borderId="10" xfId="1" applyNumberFormat="1" applyFont="1" applyBorder="1"/>
    <xf numFmtId="3" fontId="10" fillId="0" borderId="11" xfId="1" applyNumberFormat="1" applyFont="1" applyBorder="1" applyAlignment="1">
      <alignment horizontal="center"/>
    </xf>
    <xf numFmtId="0" fontId="10" fillId="2" borderId="0" xfId="2" applyFont="1" applyFill="1"/>
    <xf numFmtId="0" fontId="10" fillId="0" borderId="0" xfId="2" applyFont="1"/>
    <xf numFmtId="3" fontId="10" fillId="0" borderId="0" xfId="1" applyNumberFormat="1" applyFont="1"/>
    <xf numFmtId="3" fontId="9" fillId="2" borderId="0" xfId="1" applyNumberFormat="1" applyFont="1" applyFill="1" applyBorder="1" applyProtection="1">
      <protection locked="0"/>
    </xf>
    <xf numFmtId="3" fontId="10" fillId="0" borderId="0" xfId="1" applyNumberFormat="1" applyFont="1" applyBorder="1"/>
    <xf numFmtId="3" fontId="10" fillId="0" borderId="10" xfId="1" applyNumberFormat="1" applyFont="1" applyBorder="1" applyAlignment="1"/>
    <xf numFmtId="0" fontId="10" fillId="2" borderId="0" xfId="2" applyFont="1" applyFill="1" applyAlignment="1"/>
    <xf numFmtId="0" fontId="10" fillId="0" borderId="0" xfId="2" applyFont="1" applyAlignment="1"/>
    <xf numFmtId="3" fontId="10" fillId="0" borderId="0" xfId="1" applyNumberFormat="1" applyFont="1" applyAlignment="1"/>
    <xf numFmtId="3" fontId="8" fillId="2" borderId="0" xfId="1" applyNumberFormat="1" applyFont="1" applyFill="1" applyBorder="1" applyAlignment="1"/>
    <xf numFmtId="3" fontId="9" fillId="2" borderId="0" xfId="1" applyNumberFormat="1" applyFont="1" applyFill="1" applyBorder="1" applyAlignment="1"/>
    <xf numFmtId="0" fontId="8" fillId="2" borderId="0" xfId="2" applyFont="1" applyFill="1" applyAlignment="1"/>
    <xf numFmtId="0" fontId="8" fillId="0" borderId="0" xfId="2" applyFont="1" applyAlignment="1"/>
    <xf numFmtId="3" fontId="10" fillId="0" borderId="0" xfId="2" applyNumberFormat="1" applyFont="1"/>
    <xf numFmtId="3" fontId="8" fillId="0" borderId="0" xfId="1" applyNumberFormat="1" applyFont="1"/>
    <xf numFmtId="3" fontId="8" fillId="0" borderId="0" xfId="1" applyNumberFormat="1" applyFont="1" applyAlignment="1">
      <alignment horizontal="center"/>
    </xf>
    <xf numFmtId="3" fontId="8" fillId="3" borderId="0" xfId="1" applyNumberFormat="1" applyFont="1" applyFill="1" applyBorder="1"/>
    <xf numFmtId="3" fontId="10" fillId="0" borderId="0" xfId="1" applyNumberFormat="1" applyFont="1" applyBorder="1" applyAlignment="1"/>
    <xf numFmtId="3" fontId="10" fillId="0" borderId="0" xfId="1" applyNumberFormat="1" applyFont="1" applyBorder="1" applyAlignment="1">
      <alignment horizontal="center"/>
    </xf>
    <xf numFmtId="3" fontId="5" fillId="0" borderId="0" xfId="1" applyNumberFormat="1" applyFont="1" applyBorder="1"/>
    <xf numFmtId="3" fontId="5" fillId="0" borderId="0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49" fontId="5" fillId="0" borderId="0" xfId="1" applyNumberFormat="1" applyFont="1" applyBorder="1" applyAlignment="1"/>
    <xf numFmtId="3" fontId="5" fillId="0" borderId="0" xfId="1" applyNumberFormat="1" applyFont="1" applyBorder="1" applyAlignment="1"/>
    <xf numFmtId="3" fontId="8" fillId="4" borderId="0" xfId="1" applyNumberFormat="1" applyFont="1" applyFill="1" applyBorder="1" applyAlignment="1"/>
    <xf numFmtId="3" fontId="9" fillId="4" borderId="0" xfId="1" applyNumberFormat="1" applyFont="1" applyFill="1" applyBorder="1" applyAlignment="1"/>
    <xf numFmtId="0" fontId="8" fillId="4" borderId="0" xfId="2" applyFont="1" applyFill="1" applyAlignment="1"/>
    <xf numFmtId="0" fontId="10" fillId="4" borderId="0" xfId="2" applyFont="1" applyFill="1" applyAlignment="1"/>
    <xf numFmtId="4" fontId="10" fillId="0" borderId="0" xfId="1" applyNumberFormat="1" applyFont="1" applyAlignment="1"/>
    <xf numFmtId="3" fontId="8" fillId="4" borderId="0" xfId="1" applyNumberFormat="1" applyFont="1" applyFill="1" applyBorder="1"/>
    <xf numFmtId="3" fontId="9" fillId="4" borderId="0" xfId="1" applyNumberFormat="1" applyFont="1" applyFill="1" applyBorder="1"/>
    <xf numFmtId="0" fontId="8" fillId="4" borderId="0" xfId="2" applyFont="1" applyFill="1"/>
    <xf numFmtId="0" fontId="10" fillId="4" borderId="0" xfId="2" applyFont="1" applyFill="1"/>
    <xf numFmtId="4" fontId="10" fillId="0" borderId="0" xfId="1" applyNumberFormat="1" applyFont="1"/>
    <xf numFmtId="3" fontId="9" fillId="0" borderId="0" xfId="1" applyNumberFormat="1" applyFont="1" applyBorder="1"/>
    <xf numFmtId="3" fontId="8" fillId="0" borderId="0" xfId="2" applyNumberFormat="1" applyFont="1"/>
    <xf numFmtId="3" fontId="8" fillId="0" borderId="11" xfId="1" applyNumberFormat="1" applyFont="1" applyBorder="1" applyAlignment="1" applyProtection="1">
      <alignment horizontal="center"/>
      <protection locked="0"/>
    </xf>
    <xf numFmtId="3" fontId="8" fillId="0" borderId="12" xfId="1" applyNumberFormat="1" applyFont="1" applyBorder="1" applyAlignment="1" applyProtection="1">
      <alignment horizontal="center"/>
      <protection locked="0"/>
    </xf>
    <xf numFmtId="3" fontId="8" fillId="0" borderId="13" xfId="1" applyNumberFormat="1" applyFont="1" applyBorder="1" applyAlignment="1" applyProtection="1">
      <alignment horizontal="center"/>
      <protection locked="0"/>
    </xf>
  </cellXfs>
  <cellStyles count="3">
    <cellStyle name="Standard" xfId="0" builtinId="0"/>
    <cellStyle name="Standard_BAB2000" xfId="1"/>
    <cellStyle name="Standard_GK09_plu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9525</xdr:rowOff>
    </xdr:from>
    <xdr:to>
      <xdr:col>14</xdr:col>
      <xdr:colOff>0</xdr:colOff>
      <xdr:row>2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25842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2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025842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025842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9525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0258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9525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0258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9525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0258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2</xdr:row>
      <xdr:rowOff>9525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025842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2</xdr:row>
      <xdr:rowOff>9525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025842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2</xdr:row>
      <xdr:rowOff>9525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025842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9525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0258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9525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0258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9525</xdr:rowOff>
    </xdr:from>
    <xdr:to>
      <xdr:col>14</xdr:col>
      <xdr:colOff>0</xdr:colOff>
      <xdr:row>7</xdr:row>
      <xdr:rowOff>9525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0258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37" name="Text 59"/>
        <xdr:cNvSpPr txBox="1">
          <a:spLocks noChangeArrowheads="1"/>
        </xdr:cNvSpPr>
      </xdr:nvSpPr>
      <xdr:spPr bwMode="auto">
        <a:xfrm>
          <a:off x="3838575" y="181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K09_plu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R1"/>
      <sheetName val="Folie1"/>
      <sheetName val="Schlüssel"/>
      <sheetName val="GK"/>
      <sheetName val="Ergebnisse"/>
      <sheetName val="PK"/>
      <sheetName val="VK1"/>
      <sheetName val="VK2"/>
      <sheetName val="AZ_Imm1"/>
      <sheetName val="AZ_Imm2"/>
      <sheetName val="Rückst1"/>
      <sheetName val="Rückst2"/>
      <sheetName val="EGN"/>
      <sheetName val="Folie2"/>
      <sheetName val="Entgelte"/>
      <sheetName val="Mengen"/>
      <sheetName val="Schadstoffmobil"/>
    </sheetNames>
    <sheetDataSet>
      <sheetData sheetId="0">
        <row r="1">
          <cell r="P1">
            <v>2009</v>
          </cell>
        </row>
        <row r="3">
          <cell r="C3" t="str">
            <v>Kosten, Leistungen</v>
          </cell>
          <cell r="H3" t="str">
            <v>Kalkulation</v>
          </cell>
          <cell r="J3" t="str">
            <v>Kostenträger (Gebührengruppen)</v>
          </cell>
        </row>
        <row r="4">
          <cell r="H4">
            <v>2009</v>
          </cell>
        </row>
        <row r="5">
          <cell r="J5" t="str">
            <v>Haus- u.</v>
          </cell>
          <cell r="K5" t="str">
            <v>Bioabfall</v>
          </cell>
          <cell r="L5" t="str">
            <v>E-Schrott</v>
          </cell>
          <cell r="M5" t="str">
            <v>Papier</v>
          </cell>
          <cell r="N5" t="str">
            <v>Schadstoff-</v>
          </cell>
          <cell r="O5" t="str">
            <v>Privatan-</v>
          </cell>
          <cell r="P5" t="str">
            <v>Entgelt-</v>
          </cell>
        </row>
        <row r="6">
          <cell r="J6" t="str">
            <v>Sperrmüll</v>
          </cell>
          <cell r="N6" t="str">
            <v>mobil</v>
          </cell>
          <cell r="O6" t="str">
            <v>lieferungen</v>
          </cell>
          <cell r="P6" t="str">
            <v>bereich</v>
          </cell>
        </row>
        <row r="8">
          <cell r="C8" t="str">
            <v>Personalkosten</v>
          </cell>
          <cell r="H8">
            <v>561000</v>
          </cell>
          <cell r="J8">
            <v>144600.21351192103</v>
          </cell>
          <cell r="K8">
            <v>47052.450428482247</v>
          </cell>
          <cell r="L8">
            <v>1721.4311132371552</v>
          </cell>
          <cell r="M8">
            <v>28920.042702384206</v>
          </cell>
          <cell r="N8">
            <v>218.04794101003964</v>
          </cell>
          <cell r="O8">
            <v>10856.492220815657</v>
          </cell>
          <cell r="P8">
            <v>327631.32208214968</v>
          </cell>
        </row>
        <row r="16">
          <cell r="H16">
            <v>26517251.355</v>
          </cell>
          <cell r="J16">
            <v>19127911.035539154</v>
          </cell>
          <cell r="K16">
            <v>4931718.7664717017</v>
          </cell>
          <cell r="L16">
            <v>67068.590400000001</v>
          </cell>
          <cell r="M16">
            <v>652345.63349752198</v>
          </cell>
          <cell r="N16">
            <v>314386.94228635129</v>
          </cell>
          <cell r="O16">
            <v>1423820.3868052731</v>
          </cell>
          <cell r="P16">
            <v>0</v>
          </cell>
        </row>
        <row r="17">
          <cell r="H17">
            <v>60000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60000</v>
          </cell>
        </row>
        <row r="18">
          <cell r="H18">
            <v>1000</v>
          </cell>
          <cell r="J18">
            <v>1000</v>
          </cell>
        </row>
        <row r="26">
          <cell r="C26" t="str">
            <v>Defizitausgleich Vorjahre</v>
          </cell>
          <cell r="H26">
            <v>926639.30176491651</v>
          </cell>
          <cell r="K26">
            <v>65385.836198022589</v>
          </cell>
          <cell r="L26">
            <v>19556.344627354942</v>
          </cell>
          <cell r="M26">
            <v>-30994.898508658734</v>
          </cell>
          <cell r="N26">
            <v>22025.21</v>
          </cell>
          <cell r="O26">
            <v>781380.59944819775</v>
          </cell>
          <cell r="P26">
            <v>69286.210000000006</v>
          </cell>
        </row>
        <row r="27">
          <cell r="H27">
            <v>87038.853000000003</v>
          </cell>
          <cell r="J27">
            <v>0</v>
          </cell>
          <cell r="P27">
            <v>87038.853000000003</v>
          </cell>
        </row>
        <row r="31">
          <cell r="C31" t="str">
            <v>Sachkosten</v>
          </cell>
          <cell r="H31">
            <v>27649479.509764917</v>
          </cell>
          <cell r="J31">
            <v>19148786.39824691</v>
          </cell>
          <cell r="K31">
            <v>5006033.521059976</v>
          </cell>
          <cell r="L31">
            <v>86861.546488161504</v>
          </cell>
          <cell r="M31">
            <v>625325.8075304135</v>
          </cell>
          <cell r="N31">
            <v>336442.12307138683</v>
          </cell>
          <cell r="O31">
            <v>2206693.215866291</v>
          </cell>
          <cell r="P31">
            <v>239336.89750178531</v>
          </cell>
        </row>
        <row r="38">
          <cell r="Q38">
            <v>854.39999999999986</v>
          </cell>
        </row>
        <row r="40">
          <cell r="C40" t="str">
            <v>Vorlaufkostenerstattung</v>
          </cell>
          <cell r="H40">
            <v>575221.44030419784</v>
          </cell>
          <cell r="J40">
            <v>294317.32812167914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280904.1121825187</v>
          </cell>
        </row>
        <row r="41">
          <cell r="C41" t="str">
            <v>Kalkulatorische Kosten</v>
          </cell>
          <cell r="H41">
            <v>683615.21236573625</v>
          </cell>
          <cell r="J41">
            <v>313845.37260025274</v>
          </cell>
          <cell r="K41">
            <v>27881.462554655263</v>
          </cell>
          <cell r="L41">
            <v>217.73302179320387</v>
          </cell>
          <cell r="M41">
            <v>3657.9147661258253</v>
          </cell>
          <cell r="N41">
            <v>27.579516093805825</v>
          </cell>
          <cell r="O41">
            <v>1373.1695907758055</v>
          </cell>
          <cell r="P41">
            <v>336611.98031603964</v>
          </cell>
        </row>
        <row r="45">
          <cell r="H45">
            <v>36000</v>
          </cell>
          <cell r="J45">
            <v>9279.1580863264826</v>
          </cell>
          <cell r="K45">
            <v>3019.4085836459194</v>
          </cell>
          <cell r="L45">
            <v>110.46616769436289</v>
          </cell>
          <cell r="M45">
            <v>1855.8316172652967</v>
          </cell>
          <cell r="N45">
            <v>13.992381241285965</v>
          </cell>
          <cell r="O45">
            <v>696.67329759244853</v>
          </cell>
          <cell r="P45">
            <v>21024.469866234205</v>
          </cell>
        </row>
        <row r="48">
          <cell r="H48">
            <v>40000</v>
          </cell>
          <cell r="J48">
            <v>10310.17565147387</v>
          </cell>
          <cell r="K48">
            <v>3354.8984262732438</v>
          </cell>
          <cell r="L48">
            <v>122.74018632706989</v>
          </cell>
          <cell r="M48">
            <v>2062.0351302947738</v>
          </cell>
          <cell r="N48">
            <v>15.547090268095518</v>
          </cell>
          <cell r="O48">
            <v>774.08144176938731</v>
          </cell>
          <cell r="P48">
            <v>23360.522073593558</v>
          </cell>
        </row>
        <row r="53">
          <cell r="C53" t="str">
            <v>Benutzungsgebühren</v>
          </cell>
          <cell r="H53">
            <v>26534176.330833632</v>
          </cell>
          <cell r="J53">
            <v>18507959.926331971</v>
          </cell>
          <cell r="K53">
            <v>4797013.6733607249</v>
          </cell>
          <cell r="L53">
            <v>43025.756977213292</v>
          </cell>
          <cell r="M53">
            <v>639968.38174648362</v>
          </cell>
          <cell r="N53">
            <v>325814.96000000002</v>
          </cell>
          <cell r="O53">
            <v>2220393.6324172444</v>
          </cell>
          <cell r="P53">
            <v>0</v>
          </cell>
        </row>
        <row r="54">
          <cell r="H54">
            <v>500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500</v>
          </cell>
        </row>
        <row r="55">
          <cell r="H55">
            <v>71600</v>
          </cell>
          <cell r="J55">
            <v>24540</v>
          </cell>
          <cell r="K55">
            <v>18892.307692307691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28167.692307692309</v>
          </cell>
        </row>
        <row r="56">
          <cell r="C56" t="str">
            <v>Erstattung Entgeltbereich</v>
          </cell>
          <cell r="H56">
            <v>894576.90953211009</v>
          </cell>
          <cell r="P56">
            <v>894576.90953211009</v>
          </cell>
        </row>
        <row r="57">
          <cell r="C57" t="str">
            <v>Überschussausgleich Vorjahre</v>
          </cell>
          <cell r="H57">
            <v>1445241.4817649126</v>
          </cell>
          <cell r="J57">
            <v>1094321.3917649125</v>
          </cell>
          <cell r="K57">
            <v>271435.76</v>
          </cell>
          <cell r="L57">
            <v>22008.159999999996</v>
          </cell>
          <cell r="M57">
            <v>21853.25</v>
          </cell>
          <cell r="N57">
            <v>10902.33</v>
          </cell>
          <cell r="P57">
            <v>24720.59</v>
          </cell>
        </row>
        <row r="58">
          <cell r="C58" t="str">
            <v>Auflösung von Rückstellungen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H59">
            <v>24000</v>
          </cell>
          <cell r="J59">
            <v>0</v>
          </cell>
          <cell r="K59">
            <v>0</v>
          </cell>
          <cell r="L59">
            <v>24000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showZeros="0" tabSelected="1" topLeftCell="D1" zoomScale="75" workbookViewId="0">
      <selection activeCell="E21" sqref="E21"/>
    </sheetView>
  </sheetViews>
  <sheetFormatPr baseColWidth="10" defaultColWidth="11.140625" defaultRowHeight="15" customHeight="1" x14ac:dyDescent="0.2"/>
  <cols>
    <col min="1" max="1" width="13" style="1" hidden="1" customWidth="1"/>
    <col min="2" max="2" width="13" style="2" hidden="1" customWidth="1"/>
    <col min="3" max="3" width="8.5703125" style="3" hidden="1" customWidth="1"/>
    <col min="4" max="4" width="44.7109375" style="1" customWidth="1"/>
    <col min="5" max="5" width="13.42578125" style="1" bestFit="1" customWidth="1"/>
    <col min="6" max="6" width="1" style="5" customWidth="1"/>
    <col min="7" max="7" width="19.140625" style="1" customWidth="1"/>
    <col min="8" max="8" width="12.140625" style="1" bestFit="1" customWidth="1"/>
    <col min="9" max="9" width="11.7109375" style="1" customWidth="1"/>
    <col min="10" max="10" width="10.42578125" style="1" customWidth="1"/>
    <col min="11" max="11" width="15.7109375" style="1" customWidth="1"/>
    <col min="12" max="12" width="14.140625" style="1" customWidth="1"/>
    <col min="13" max="13" width="11.5703125" style="1" customWidth="1"/>
    <col min="14" max="14" width="1" style="5" customWidth="1"/>
    <col min="15" max="15" width="6.28515625" style="1" customWidth="1"/>
    <col min="16" max="16" width="13" style="1" customWidth="1"/>
    <col min="17" max="16384" width="11.140625" style="1"/>
  </cols>
  <sheetData>
    <row r="1" spans="1:15" ht="22.5" x14ac:dyDescent="0.25">
      <c r="D1" s="4" t="s">
        <v>0</v>
      </c>
      <c r="M1" s="6">
        <f>[1]KLR1!P1</f>
        <v>2009</v>
      </c>
      <c r="N1" s="5">
        <f>[1]KLR1!Q1</f>
        <v>0</v>
      </c>
    </row>
    <row r="2" spans="1:15" ht="12" customHeight="1" x14ac:dyDescent="0.2">
      <c r="D2" s="1">
        <f>[1]KLR1!C2</f>
        <v>0</v>
      </c>
      <c r="E2" s="1">
        <f>[1]KLR1!H2</f>
        <v>0</v>
      </c>
      <c r="G2" s="1">
        <f>[1]KLR1!J2</f>
        <v>0</v>
      </c>
      <c r="H2" s="1">
        <f>[1]KLR1!K2</f>
        <v>0</v>
      </c>
      <c r="I2" s="1">
        <f>[1]KLR1!L2</f>
        <v>0</v>
      </c>
      <c r="J2" s="1">
        <f>[1]KLR1!M2</f>
        <v>0</v>
      </c>
      <c r="K2" s="1">
        <f>[1]KLR1!N2</f>
        <v>0</v>
      </c>
      <c r="L2" s="1">
        <f>[1]KLR1!O2</f>
        <v>0</v>
      </c>
      <c r="M2" s="1">
        <f>[1]KLR1!P2</f>
        <v>0</v>
      </c>
      <c r="N2" s="5">
        <f>[1]KLR1!Q2</f>
        <v>0</v>
      </c>
    </row>
    <row r="3" spans="1:15" s="13" customFormat="1" ht="15" customHeight="1" x14ac:dyDescent="0.2">
      <c r="A3" s="7" t="s">
        <v>1</v>
      </c>
      <c r="B3" s="8" t="s">
        <v>2</v>
      </c>
      <c r="C3" s="9"/>
      <c r="D3" s="10" t="str">
        <f>[1]KLR1!C3</f>
        <v>Kosten, Leistungen</v>
      </c>
      <c r="E3" s="11" t="str">
        <f>[1]KLR1!H3</f>
        <v>Kalkulation</v>
      </c>
      <c r="F3" s="12"/>
      <c r="G3" s="71" t="str">
        <f>[1]KLR1!J3</f>
        <v>Kostenträger (Gebührengruppen)</v>
      </c>
      <c r="H3" s="72">
        <f>[1]KLR1!K3</f>
        <v>0</v>
      </c>
      <c r="I3" s="72">
        <f>[1]KLR1!L3</f>
        <v>0</v>
      </c>
      <c r="J3" s="72">
        <f>[1]KLR1!M3</f>
        <v>0</v>
      </c>
      <c r="K3" s="72">
        <f>[1]KLR1!N3</f>
        <v>0</v>
      </c>
      <c r="L3" s="72">
        <f>[1]KLR1!O3</f>
        <v>0</v>
      </c>
      <c r="M3" s="73">
        <f>[1]KLR1!P3</f>
        <v>0</v>
      </c>
      <c r="N3" s="12">
        <f>[1]KLR1!Q3</f>
        <v>0</v>
      </c>
    </row>
    <row r="4" spans="1:15" s="13" customFormat="1" ht="15" customHeight="1" x14ac:dyDescent="0.2">
      <c r="A4" s="14">
        <v>2003</v>
      </c>
      <c r="B4" s="15" t="s">
        <v>3</v>
      </c>
      <c r="C4" s="9"/>
      <c r="D4" s="16">
        <f>[1]KLR1!C5</f>
        <v>0</v>
      </c>
      <c r="E4" s="17">
        <f>[1]KLR1!H4</f>
        <v>2009</v>
      </c>
      <c r="F4" s="12"/>
      <c r="G4" s="18" t="str">
        <f>[1]KLR1!J5</f>
        <v>Haus- u.</v>
      </c>
      <c r="H4" s="19" t="str">
        <f>[1]KLR1!K5</f>
        <v>Bioabfall</v>
      </c>
      <c r="I4" s="18" t="str">
        <f>[1]KLR1!L5</f>
        <v>E-Schrott</v>
      </c>
      <c r="J4" s="18" t="str">
        <f>[1]KLR1!M5</f>
        <v>Papier</v>
      </c>
      <c r="K4" s="18" t="str">
        <f>[1]KLR1!N5</f>
        <v>Schadstoff-</v>
      </c>
      <c r="L4" s="20" t="str">
        <f>[1]KLR1!O5</f>
        <v>Privatan-</v>
      </c>
      <c r="M4" s="18" t="str">
        <f>[1]KLR1!P5</f>
        <v>Entgelt-</v>
      </c>
      <c r="N4" s="12">
        <f>[1]KLR1!Q4</f>
        <v>0</v>
      </c>
    </row>
    <row r="5" spans="1:15" s="13" customFormat="1" ht="15" customHeight="1" x14ac:dyDescent="0.25">
      <c r="A5" s="21"/>
      <c r="B5" s="15" t="s">
        <v>4</v>
      </c>
      <c r="C5" s="9"/>
      <c r="D5" s="22">
        <f>[1]KLR1!C6</f>
        <v>0</v>
      </c>
      <c r="E5" s="23">
        <f>[1]KLR1!H5</f>
        <v>0</v>
      </c>
      <c r="F5" s="12"/>
      <c r="G5" s="24" t="str">
        <f>[1]KLR1!J6</f>
        <v>Sperrmüll</v>
      </c>
      <c r="H5" s="25">
        <f>[1]KLR1!K6</f>
        <v>0</v>
      </c>
      <c r="I5" s="24">
        <f>[1]KLR1!L6</f>
        <v>0</v>
      </c>
      <c r="J5" s="24">
        <f>[1]KLR1!M6</f>
        <v>0</v>
      </c>
      <c r="K5" s="24" t="str">
        <f>[1]KLR1!N6</f>
        <v>mobil</v>
      </c>
      <c r="L5" s="26" t="str">
        <f>[1]KLR1!O6</f>
        <v>lieferungen</v>
      </c>
      <c r="M5" s="24" t="str">
        <f>[1]KLR1!P6</f>
        <v>bereich</v>
      </c>
      <c r="N5" s="12">
        <f>[1]KLR1!Q5</f>
        <v>0</v>
      </c>
    </row>
    <row r="6" spans="1:15" s="13" customFormat="1" ht="15" customHeight="1" x14ac:dyDescent="0.2">
      <c r="A6" s="21"/>
      <c r="B6" s="15"/>
      <c r="C6" s="9"/>
      <c r="D6" s="27"/>
      <c r="E6" s="27"/>
      <c r="F6" s="27"/>
      <c r="G6" s="27"/>
      <c r="H6" s="27"/>
      <c r="I6" s="27"/>
      <c r="J6" s="27"/>
      <c r="K6" s="27"/>
      <c r="L6" s="27"/>
      <c r="M6" s="27"/>
      <c r="N6" s="12" t="e">
        <f>[1]KLR1!#REF!</f>
        <v>#REF!</v>
      </c>
    </row>
    <row r="7" spans="1:15" s="13" customFormat="1" ht="15" customHeight="1" x14ac:dyDescent="0.2">
      <c r="A7" s="21"/>
      <c r="B7" s="15"/>
      <c r="C7" s="9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e">
        <f>[1]KLR1!#REF!</f>
        <v>#REF!</v>
      </c>
    </row>
    <row r="8" spans="1:15" s="28" customFormat="1" ht="5.0999999999999996" customHeight="1" x14ac:dyDescent="0.25">
      <c r="B8" s="29"/>
      <c r="C8" s="3"/>
      <c r="D8" s="30"/>
      <c r="E8" s="31"/>
      <c r="F8" s="32"/>
      <c r="G8" s="30"/>
      <c r="H8" s="30"/>
      <c r="I8" s="30"/>
      <c r="J8" s="30"/>
      <c r="K8" s="30"/>
      <c r="L8" s="30"/>
      <c r="M8" s="30"/>
      <c r="N8" s="12"/>
    </row>
    <row r="9" spans="1:15" s="37" customFormat="1" ht="24.95" customHeight="1" x14ac:dyDescent="0.25">
      <c r="A9" s="33">
        <v>671698</v>
      </c>
      <c r="B9" s="34" t="s">
        <v>5</v>
      </c>
      <c r="C9" s="9"/>
      <c r="D9" s="33" t="str">
        <f>[1]KLR1!C8</f>
        <v>Personalkosten</v>
      </c>
      <c r="E9" s="33">
        <f>[1]KLR1!H8</f>
        <v>561000</v>
      </c>
      <c r="F9" s="35"/>
      <c r="G9" s="33">
        <f>[1]KLR1!J8</f>
        <v>144600.21351192103</v>
      </c>
      <c r="H9" s="33">
        <f>[1]KLR1!K8</f>
        <v>47052.450428482247</v>
      </c>
      <c r="I9" s="33">
        <f>[1]KLR1!L8</f>
        <v>1721.4311132371552</v>
      </c>
      <c r="J9" s="33">
        <f>[1]KLR1!M8</f>
        <v>28920.042702384206</v>
      </c>
      <c r="K9" s="33">
        <f>[1]KLR1!N8</f>
        <v>218.04794101003964</v>
      </c>
      <c r="L9" s="33">
        <f>[1]KLR1!O8</f>
        <v>10856.492220815657</v>
      </c>
      <c r="M9" s="33">
        <f>[1]KLR1!P8</f>
        <v>327631.32208214968</v>
      </c>
      <c r="N9" s="36" t="e">
        <f>[1]KLR1!#REF!</f>
        <v>#REF!</v>
      </c>
    </row>
    <row r="10" spans="1:15" s="28" customFormat="1" ht="5.0999999999999996" customHeight="1" x14ac:dyDescent="0.25">
      <c r="B10" s="29"/>
      <c r="C10" s="3"/>
      <c r="D10" s="30"/>
      <c r="E10" s="38"/>
      <c r="F10" s="32"/>
      <c r="G10" s="30"/>
      <c r="H10" s="30"/>
      <c r="I10" s="30"/>
      <c r="J10" s="30"/>
      <c r="K10" s="30"/>
      <c r="L10" s="30"/>
      <c r="M10" s="30"/>
      <c r="N10" s="12"/>
      <c r="O10" s="37"/>
    </row>
    <row r="11" spans="1:15" s="39" customFormat="1" ht="24.95" customHeight="1" x14ac:dyDescent="0.25">
      <c r="A11" s="33">
        <v>115758</v>
      </c>
      <c r="B11" s="34" t="s">
        <v>6</v>
      </c>
      <c r="C11" s="9" t="s">
        <v>7</v>
      </c>
      <c r="D11" s="33" t="str">
        <f>[1]KLR1!C31</f>
        <v>Sachkosten</v>
      </c>
      <c r="E11" s="33">
        <f>[1]KLR1!H31-SUM([1]KLR1!H16:H18)-SUM([1]KLR1!H26:H28)</f>
        <v>57550.000000000233</v>
      </c>
      <c r="F11" s="35"/>
      <c r="G11" s="33">
        <f>[1]KLR1!J31-SUM([1]KLR1!J16:J18)-SUM([1]KLR1!J26:J28)</f>
        <v>19875.36270775646</v>
      </c>
      <c r="H11" s="33">
        <f>[1]KLR1!K31-SUM([1]KLR1!K16:K18)-SUM([1]KLR1!K26:K28)</f>
        <v>8928.9183902516961</v>
      </c>
      <c r="I11" s="33">
        <f>[1]KLR1!L31-SUM([1]KLR1!L16:L18)-SUM([1]KLR1!L26:L28)</f>
        <v>236.61146080656181</v>
      </c>
      <c r="J11" s="33">
        <f>[1]KLR1!M31-SUM([1]KLR1!M16:M18)-SUM([1]KLR1!M26:M28)</f>
        <v>3975.0725415502529</v>
      </c>
      <c r="K11" s="33">
        <f>[1]KLR1!N31-SUM([1]KLR1!N16:N18)-SUM([1]KLR1!N26:N28)</f>
        <v>29.970785035540757</v>
      </c>
      <c r="L11" s="33">
        <f>[1]KLR1!O31-SUM([1]KLR1!O16:O18)-SUM([1]KLR1!O26:O28)</f>
        <v>1492.2296128200833</v>
      </c>
      <c r="M11" s="33">
        <f>[1]KLR1!P31-SUM([1]KLR1!P16:P18)-SUM([1]KLR1!P26:P28)</f>
        <v>23011.834501785284</v>
      </c>
      <c r="N11" s="36">
        <f>[1]KLR1!Q18</f>
        <v>0</v>
      </c>
      <c r="O11" s="37"/>
    </row>
    <row r="12" spans="1:15" s="28" customFormat="1" ht="5.0999999999999996" customHeight="1" x14ac:dyDescent="0.25">
      <c r="B12" s="29"/>
      <c r="C12" s="3"/>
      <c r="D12" s="30"/>
      <c r="E12" s="31"/>
      <c r="F12" s="32"/>
      <c r="G12" s="30"/>
      <c r="H12" s="30"/>
      <c r="I12" s="30"/>
      <c r="J12" s="30"/>
      <c r="K12" s="30"/>
      <c r="L12" s="30"/>
      <c r="M12" s="30"/>
      <c r="N12" s="12"/>
      <c r="O12" s="37"/>
    </row>
    <row r="13" spans="1:15" s="43" customFormat="1" ht="24.95" customHeight="1" x14ac:dyDescent="0.25">
      <c r="A13" s="40">
        <v>138721</v>
      </c>
      <c r="B13" s="34" t="s">
        <v>8</v>
      </c>
      <c r="C13" s="9" t="s">
        <v>7</v>
      </c>
      <c r="D13" s="40" t="s">
        <v>9</v>
      </c>
      <c r="E13" s="40">
        <f>[1]KLR1!H45+[1]KLR1!H48</f>
        <v>76000</v>
      </c>
      <c r="F13" s="41"/>
      <c r="G13" s="40">
        <f>[1]KLR1!J45+[1]KLR1!J48</f>
        <v>19589.333737800353</v>
      </c>
      <c r="H13" s="40">
        <f>[1]KLR1!K45+[1]KLR1!K48</f>
        <v>6374.3070099191627</v>
      </c>
      <c r="I13" s="40">
        <f>[1]KLR1!L45+[1]KLR1!L48</f>
        <v>233.20635402143279</v>
      </c>
      <c r="J13" s="40">
        <f>[1]KLR1!M45+[1]KLR1!M48</f>
        <v>3917.8667475600705</v>
      </c>
      <c r="K13" s="40">
        <f>[1]KLR1!N45+[1]KLR1!N48</f>
        <v>29.539471509381485</v>
      </c>
      <c r="L13" s="40">
        <f>[1]KLR1!O45+[1]KLR1!O48</f>
        <v>1470.7547393618358</v>
      </c>
      <c r="M13" s="40">
        <f>[1]KLR1!P45+[1]KLR1!P48</f>
        <v>44384.991939827763</v>
      </c>
      <c r="N13" s="42">
        <f>[1]KLR1!Q28</f>
        <v>0</v>
      </c>
      <c r="O13" s="37"/>
    </row>
    <row r="14" spans="1:15" s="13" customFormat="1" ht="5.0999999999999996" customHeight="1" x14ac:dyDescent="0.25">
      <c r="B14" s="29"/>
      <c r="C14" s="9"/>
      <c r="D14" s="44"/>
      <c r="E14" s="45"/>
      <c r="F14" s="46"/>
      <c r="G14" s="44"/>
      <c r="H14" s="44"/>
      <c r="I14" s="44"/>
      <c r="J14" s="44"/>
      <c r="K14" s="44"/>
      <c r="L14" s="44"/>
      <c r="M14" s="44"/>
      <c r="N14" s="47"/>
      <c r="O14" s="37"/>
    </row>
    <row r="15" spans="1:15" s="43" customFormat="1" ht="24.95" customHeight="1" x14ac:dyDescent="0.25">
      <c r="A15" s="40">
        <v>103974</v>
      </c>
      <c r="B15" s="34" t="s">
        <v>8</v>
      </c>
      <c r="C15" s="9"/>
      <c r="D15" s="40" t="str">
        <f>[1]KLR1!C41</f>
        <v>Kalkulatorische Kosten</v>
      </c>
      <c r="E15" s="40">
        <f>[1]KLR1!H41-[1]KLR1!H40</f>
        <v>108393.77206153842</v>
      </c>
      <c r="F15" s="41"/>
      <c r="G15" s="40">
        <f>[1]KLR1!J41-[1]KLR1!J40</f>
        <v>19528.044478573604</v>
      </c>
      <c r="H15" s="40">
        <f>[1]KLR1!K41-[1]KLR1!K40</f>
        <v>27881.462554655263</v>
      </c>
      <c r="I15" s="40">
        <f>[1]KLR1!L41-[1]KLR1!L40</f>
        <v>217.73302179320387</v>
      </c>
      <c r="J15" s="40">
        <f>[1]KLR1!M41-[1]KLR1!M40</f>
        <v>3657.9147661258253</v>
      </c>
      <c r="K15" s="40">
        <f>[1]KLR1!N41-[1]KLR1!N40</f>
        <v>27.579516093805825</v>
      </c>
      <c r="L15" s="40">
        <f>[1]KLR1!O41-[1]KLR1!O40</f>
        <v>1373.1695907758055</v>
      </c>
      <c r="M15" s="40">
        <f>[1]KLR1!P41-[1]KLR1!P40</f>
        <v>55707.86813352094</v>
      </c>
      <c r="N15" s="42" t="e">
        <f>[1]KLR1!#REF!</f>
        <v>#REF!</v>
      </c>
      <c r="O15" s="37"/>
    </row>
    <row r="16" spans="1:15" s="28" customFormat="1" ht="5.0999999999999996" customHeight="1" x14ac:dyDescent="0.25">
      <c r="B16" s="29"/>
      <c r="C16" s="3"/>
      <c r="D16" s="30"/>
      <c r="E16" s="31"/>
      <c r="F16" s="32"/>
      <c r="G16" s="30"/>
      <c r="H16" s="30"/>
      <c r="I16" s="30"/>
      <c r="J16" s="30"/>
      <c r="K16" s="30"/>
      <c r="L16" s="30"/>
      <c r="M16" s="30"/>
      <c r="N16" s="12"/>
      <c r="O16" s="37"/>
    </row>
    <row r="17" spans="1:19" s="39" customFormat="1" ht="24.95" customHeight="1" x14ac:dyDescent="0.25">
      <c r="A17" s="33">
        <v>158252</v>
      </c>
      <c r="B17" s="34" t="s">
        <v>10</v>
      </c>
      <c r="C17" s="3"/>
      <c r="D17" s="33" t="str">
        <f>[1]KLR1!C40</f>
        <v>Vorlaufkostenerstattung</v>
      </c>
      <c r="E17" s="33">
        <f>[1]KLR1!H40</f>
        <v>575221.44030419784</v>
      </c>
      <c r="F17" s="35"/>
      <c r="G17" s="33">
        <f>[1]KLR1!J40</f>
        <v>294317.32812167914</v>
      </c>
      <c r="H17" s="33">
        <f>[1]KLR1!K40</f>
        <v>0</v>
      </c>
      <c r="I17" s="33">
        <f>[1]KLR1!L40</f>
        <v>0</v>
      </c>
      <c r="J17" s="33">
        <f>[1]KLR1!M40</f>
        <v>0</v>
      </c>
      <c r="K17" s="33">
        <f>[1]KLR1!N40</f>
        <v>0</v>
      </c>
      <c r="L17" s="33">
        <f>[1]KLR1!O40</f>
        <v>0</v>
      </c>
      <c r="M17" s="33">
        <f>[1]KLR1!P40</f>
        <v>280904.1121825187</v>
      </c>
      <c r="N17" s="48">
        <f>[1]KLR1!Q41</f>
        <v>0</v>
      </c>
      <c r="O17" s="37"/>
    </row>
    <row r="18" spans="1:19" s="28" customFormat="1" ht="5.0999999999999996" customHeight="1" x14ac:dyDescent="0.25">
      <c r="B18" s="29"/>
      <c r="C18" s="3"/>
      <c r="D18" s="30"/>
      <c r="E18" s="31"/>
      <c r="F18" s="32"/>
      <c r="G18" s="30"/>
      <c r="H18" s="30"/>
      <c r="I18" s="30"/>
      <c r="J18" s="30"/>
      <c r="K18" s="30"/>
      <c r="L18" s="30"/>
      <c r="M18" s="30"/>
      <c r="N18" s="12"/>
      <c r="O18" s="37"/>
    </row>
    <row r="19" spans="1:19" s="37" customFormat="1" ht="24.95" customHeight="1" x14ac:dyDescent="0.25">
      <c r="A19" s="33">
        <v>25803260</v>
      </c>
      <c r="B19" s="34" t="s">
        <v>10</v>
      </c>
      <c r="C19" s="9" t="s">
        <v>11</v>
      </c>
      <c r="D19" s="33" t="s">
        <v>12</v>
      </c>
      <c r="E19" s="33">
        <f>SUM([1]KLR1!H16:H18)</f>
        <v>26578251.355</v>
      </c>
      <c r="F19" s="35"/>
      <c r="G19" s="33">
        <f>SUM([1]KLR1!J16:J18)</f>
        <v>19128911.035539154</v>
      </c>
      <c r="H19" s="33">
        <f>SUM([1]KLR1!K16:K18)</f>
        <v>4931718.7664717017</v>
      </c>
      <c r="I19" s="33">
        <f>SUM([1]KLR1!L16:L18)</f>
        <v>67068.590400000001</v>
      </c>
      <c r="J19" s="33">
        <f>SUM([1]KLR1!M16:M18)</f>
        <v>652345.63349752198</v>
      </c>
      <c r="K19" s="33">
        <f>SUM([1]KLR1!N16:N18)</f>
        <v>314386.94228635129</v>
      </c>
      <c r="L19" s="33">
        <f>SUM([1]KLR1!O16:O18)</f>
        <v>1423820.3868052731</v>
      </c>
      <c r="M19" s="33">
        <f>SUM([1]KLR1!P16:P18)</f>
        <v>60000</v>
      </c>
      <c r="N19" s="36">
        <f>[1]KLR1!Q38</f>
        <v>854.39999999999986</v>
      </c>
    </row>
    <row r="20" spans="1:19" s="28" customFormat="1" ht="5.0999999999999996" customHeight="1" x14ac:dyDescent="0.25">
      <c r="B20" s="29"/>
      <c r="C20" s="3"/>
      <c r="D20" s="30"/>
      <c r="E20" s="31"/>
      <c r="F20" s="32"/>
      <c r="G20" s="30"/>
      <c r="H20" s="30"/>
      <c r="I20" s="30"/>
      <c r="J20" s="30"/>
      <c r="K20" s="30"/>
      <c r="L20" s="30"/>
      <c r="M20" s="30"/>
      <c r="N20" s="12"/>
      <c r="O20" s="37"/>
    </row>
    <row r="21" spans="1:19" s="37" customFormat="1" ht="24.95" customHeight="1" x14ac:dyDescent="0.25">
      <c r="A21" s="33">
        <v>25803260</v>
      </c>
      <c r="B21" s="34" t="s">
        <v>10</v>
      </c>
      <c r="C21" s="9" t="s">
        <v>11</v>
      </c>
      <c r="D21" s="33" t="s">
        <v>13</v>
      </c>
      <c r="E21" s="33">
        <f>SUM([1]KLR1!H27:H28)</f>
        <v>87038.853000000003</v>
      </c>
      <c r="F21" s="35"/>
      <c r="G21" s="33">
        <f>SUM([1]KLR1!J27:J28)</f>
        <v>0</v>
      </c>
      <c r="H21" s="33">
        <f>SUM([1]KLR1!K27:K28)</f>
        <v>0</v>
      </c>
      <c r="I21" s="33">
        <f>SUM([1]KLR1!L27:L28)</f>
        <v>0</v>
      </c>
      <c r="J21" s="33">
        <f>SUM([1]KLR1!M27:M28)</f>
        <v>0</v>
      </c>
      <c r="K21" s="33">
        <f>SUM([1]KLR1!N27:N28)</f>
        <v>0</v>
      </c>
      <c r="L21" s="33">
        <f>SUM([1]KLR1!O27:O28)</f>
        <v>0</v>
      </c>
      <c r="M21" s="33">
        <f>SUM([1]KLR1!P27:P28)</f>
        <v>87038.853000000003</v>
      </c>
      <c r="N21" s="36">
        <f>[1]KLR1!Q47</f>
        <v>0</v>
      </c>
    </row>
    <row r="22" spans="1:19" s="28" customFormat="1" ht="5.0999999999999996" customHeight="1" x14ac:dyDescent="0.25">
      <c r="B22" s="29"/>
      <c r="C22" s="3"/>
      <c r="D22" s="30"/>
      <c r="E22" s="31"/>
      <c r="F22" s="32"/>
      <c r="G22" s="30"/>
      <c r="H22" s="30"/>
      <c r="I22" s="30"/>
      <c r="J22" s="30"/>
      <c r="K22" s="30"/>
      <c r="L22" s="30"/>
      <c r="M22" s="30"/>
      <c r="N22" s="12"/>
      <c r="O22" s="37"/>
    </row>
    <row r="23" spans="1:19" s="37" customFormat="1" ht="24.95" customHeight="1" x14ac:dyDescent="0.25">
      <c r="A23" s="33">
        <f>0.0000001</f>
        <v>9.9999999999999995E-8</v>
      </c>
      <c r="B23" s="34" t="s">
        <v>10</v>
      </c>
      <c r="C23" s="9" t="s">
        <v>7</v>
      </c>
      <c r="D23" s="33" t="str">
        <f>[1]KLR1!C26</f>
        <v>Defizitausgleich Vorjahre</v>
      </c>
      <c r="E23" s="33"/>
      <c r="F23" s="35"/>
      <c r="G23" s="33"/>
      <c r="H23" s="33"/>
      <c r="I23" s="33"/>
      <c r="J23" s="33"/>
      <c r="K23" s="33"/>
      <c r="L23" s="33"/>
      <c r="M23" s="33"/>
      <c r="N23" s="36" t="e">
        <f>[1]KLR1!#REF!</f>
        <v>#REF!</v>
      </c>
    </row>
    <row r="24" spans="1:19" s="49" customFormat="1" ht="8.1" customHeight="1" x14ac:dyDescent="0.25">
      <c r="B24" s="50"/>
      <c r="C24" s="3"/>
      <c r="D24" s="28"/>
      <c r="E24" s="51"/>
      <c r="F24" s="12"/>
      <c r="G24" s="28"/>
      <c r="H24" s="28"/>
      <c r="I24" s="28"/>
      <c r="J24" s="28"/>
      <c r="K24" s="28"/>
      <c r="L24" s="28"/>
      <c r="M24" s="28"/>
      <c r="N24" s="12"/>
      <c r="O24" s="37"/>
    </row>
    <row r="25" spans="1:19" s="52" customFormat="1" ht="24.95" customHeight="1" x14ac:dyDescent="0.25">
      <c r="B25" s="53"/>
      <c r="C25" s="3"/>
      <c r="D25" s="54"/>
      <c r="E25" s="55">
        <f>SUM(E9:E23)</f>
        <v>28043455.420365736</v>
      </c>
      <c r="F25" s="42"/>
      <c r="G25" s="55">
        <f t="shared" ref="G25:M25" si="0">SUM(G9:G23)</f>
        <v>19626821.318096884</v>
      </c>
      <c r="H25" s="55">
        <f t="shared" si="0"/>
        <v>5021955.9048550101</v>
      </c>
      <c r="I25" s="55">
        <f t="shared" si="0"/>
        <v>69477.572349858354</v>
      </c>
      <c r="J25" s="55">
        <f t="shared" si="0"/>
        <v>692816.53025514237</v>
      </c>
      <c r="K25" s="55">
        <f t="shared" si="0"/>
        <v>314692.08000000007</v>
      </c>
      <c r="L25" s="55">
        <f t="shared" si="0"/>
        <v>1439013.0329690466</v>
      </c>
      <c r="M25" s="55">
        <f t="shared" si="0"/>
        <v>878678.98183980235</v>
      </c>
      <c r="N25" s="42">
        <f>[1]KLR1!Q50</f>
        <v>0</v>
      </c>
      <c r="O25" s="37"/>
      <c r="P25" s="56"/>
      <c r="Q25" s="56"/>
      <c r="R25" s="56"/>
      <c r="S25" s="56"/>
    </row>
    <row r="26" spans="1:19" s="52" customFormat="1" ht="24.95" customHeight="1" x14ac:dyDescent="0.25">
      <c r="B26" s="53"/>
      <c r="C26" s="3"/>
      <c r="D26" s="57"/>
      <c r="E26" s="58"/>
      <c r="F26" s="42"/>
      <c r="N26" s="42"/>
      <c r="O26" s="37"/>
    </row>
    <row r="27" spans="1:19" s="13" customFormat="1" ht="5.0999999999999996" customHeight="1" x14ac:dyDescent="0.25">
      <c r="B27" s="29"/>
      <c r="C27" s="3"/>
      <c r="D27" s="59"/>
      <c r="E27" s="60"/>
      <c r="F27" s="61"/>
      <c r="G27" s="59"/>
      <c r="H27" s="59"/>
      <c r="I27" s="59"/>
      <c r="J27" s="59"/>
      <c r="K27" s="59"/>
      <c r="L27" s="59"/>
      <c r="M27" s="59"/>
      <c r="N27" s="47"/>
      <c r="O27" s="37"/>
    </row>
    <row r="28" spans="1:19" s="43" customFormat="1" ht="24.95" customHeight="1" x14ac:dyDescent="0.25">
      <c r="A28" s="40">
        <v>26331306</v>
      </c>
      <c r="B28" s="34" t="s">
        <v>10</v>
      </c>
      <c r="C28" s="9"/>
      <c r="D28" s="40" t="str">
        <f>[1]KLR1!C53</f>
        <v>Benutzungsgebühren</v>
      </c>
      <c r="E28" s="40">
        <f>[1]KLR1!H53</f>
        <v>26534176.330833632</v>
      </c>
      <c r="F28" s="62"/>
      <c r="G28" s="40">
        <f>[1]KLR1!J53</f>
        <v>18507959.926331971</v>
      </c>
      <c r="H28" s="40">
        <f>[1]KLR1!K53</f>
        <v>4797013.6733607249</v>
      </c>
      <c r="I28" s="40">
        <f>[1]KLR1!L53</f>
        <v>43025.756977213292</v>
      </c>
      <c r="J28" s="40">
        <f>[1]KLR1!M53</f>
        <v>639968.38174648362</v>
      </c>
      <c r="K28" s="40">
        <f>[1]KLR1!N53</f>
        <v>325814.96000000002</v>
      </c>
      <c r="L28" s="40">
        <f>[1]KLR1!O53</f>
        <v>2220393.6324172444</v>
      </c>
      <c r="M28" s="40">
        <f>[1]KLR1!P53</f>
        <v>0</v>
      </c>
      <c r="N28" s="42" t="e">
        <f>[1]KLR1!#REF!</f>
        <v>#REF!</v>
      </c>
      <c r="O28" s="37"/>
    </row>
    <row r="29" spans="1:19" s="13" customFormat="1" ht="5.0999999999999996" customHeight="1" x14ac:dyDescent="0.25">
      <c r="B29" s="29"/>
      <c r="C29" s="3"/>
      <c r="D29" s="59"/>
      <c r="E29" s="60"/>
      <c r="F29" s="61"/>
      <c r="G29" s="59"/>
      <c r="H29" s="59"/>
      <c r="I29" s="59"/>
      <c r="J29" s="59"/>
      <c r="K29" s="59"/>
      <c r="L29" s="59"/>
      <c r="M29" s="59"/>
      <c r="N29" s="47"/>
      <c r="O29" s="37"/>
    </row>
    <row r="30" spans="1:19" s="43" customFormat="1" ht="24.95" customHeight="1" x14ac:dyDescent="0.25">
      <c r="A30" s="40">
        <v>30678</v>
      </c>
      <c r="B30" s="34" t="s">
        <v>10</v>
      </c>
      <c r="C30" s="9"/>
      <c r="D30" s="40" t="str">
        <f>[1]KLR1!C56</f>
        <v>Erstattung Entgeltbereich</v>
      </c>
      <c r="E30" s="40">
        <f>[1]KLR1!H56</f>
        <v>894576.90953211009</v>
      </c>
      <c r="F30" s="62"/>
      <c r="G30" s="40">
        <f>[1]KLR1!J56</f>
        <v>0</v>
      </c>
      <c r="H30" s="40">
        <f>[1]KLR1!K56</f>
        <v>0</v>
      </c>
      <c r="I30" s="40">
        <f>[1]KLR1!L56</f>
        <v>0</v>
      </c>
      <c r="J30" s="40">
        <f>[1]KLR1!M56</f>
        <v>0</v>
      </c>
      <c r="K30" s="40">
        <f>[1]KLR1!N56</f>
        <v>0</v>
      </c>
      <c r="L30" s="40">
        <f>[1]KLR1!O56</f>
        <v>0</v>
      </c>
      <c r="M30" s="40">
        <f>[1]KLR1!P56</f>
        <v>894576.90953211009</v>
      </c>
      <c r="N30" s="42" t="e">
        <f>[1]KLR1!#REF!</f>
        <v>#REF!</v>
      </c>
      <c r="O30" s="37"/>
    </row>
    <row r="31" spans="1:19" s="13" customFormat="1" ht="5.0999999999999996" customHeight="1" x14ac:dyDescent="0.25">
      <c r="B31" s="29"/>
      <c r="C31" s="3"/>
      <c r="D31" s="59"/>
      <c r="E31" s="60"/>
      <c r="F31" s="61"/>
      <c r="G31" s="59"/>
      <c r="H31" s="59"/>
      <c r="I31" s="59"/>
      <c r="J31" s="59"/>
      <c r="K31" s="59"/>
      <c r="L31" s="59"/>
      <c r="M31" s="59"/>
      <c r="N31" s="47"/>
      <c r="O31" s="37"/>
    </row>
    <row r="32" spans="1:19" s="43" customFormat="1" ht="24.95" customHeight="1" x14ac:dyDescent="0.25">
      <c r="A32" s="40">
        <v>510092</v>
      </c>
      <c r="B32" s="34" t="s">
        <v>10</v>
      </c>
      <c r="C32" s="9"/>
      <c r="D32" s="40" t="s">
        <v>14</v>
      </c>
      <c r="E32" s="40">
        <f>SUM([1]KLR1!H54,[1]KLR1!H55,[1]KLR1!H59)</f>
        <v>96100</v>
      </c>
      <c r="F32" s="62"/>
      <c r="G32" s="40">
        <f>SUM([1]KLR1!J54,[1]KLR1!J55,[1]KLR1!J59)</f>
        <v>24540</v>
      </c>
      <c r="H32" s="40">
        <f>SUM([1]KLR1!K54,[1]KLR1!K55,[1]KLR1!K59)</f>
        <v>18892.307692307691</v>
      </c>
      <c r="I32" s="40">
        <f>SUM([1]KLR1!L54,[1]KLR1!L55,[1]KLR1!L59)</f>
        <v>24000</v>
      </c>
      <c r="J32" s="40">
        <f>SUM([1]KLR1!M54,[1]KLR1!M55,[1]KLR1!M59)</f>
        <v>0</v>
      </c>
      <c r="K32" s="40">
        <f>SUM([1]KLR1!N54,[1]KLR1!N55,[1]KLR1!N59)</f>
        <v>0</v>
      </c>
      <c r="L32" s="40">
        <f>SUM([1]KLR1!O54,[1]KLR1!O55,[1]KLR1!O59)</f>
        <v>0</v>
      </c>
      <c r="M32" s="40">
        <f>SUM([1]KLR1!P54,[1]KLR1!P55,[1]KLR1!P59)</f>
        <v>28667.692307692309</v>
      </c>
      <c r="N32" s="42">
        <f>[1]KLR1!Q54</f>
        <v>0</v>
      </c>
      <c r="O32" s="37"/>
      <c r="P32" s="63"/>
    </row>
    <row r="33" spans="1:16" s="13" customFormat="1" ht="5.0999999999999996" customHeight="1" x14ac:dyDescent="0.25">
      <c r="B33" s="29"/>
      <c r="C33" s="3"/>
      <c r="D33" s="59"/>
      <c r="E33" s="60"/>
      <c r="F33" s="61"/>
      <c r="G33" s="59"/>
      <c r="H33" s="59"/>
      <c r="I33" s="59"/>
      <c r="J33" s="59"/>
      <c r="K33" s="59"/>
      <c r="L33" s="59"/>
      <c r="M33" s="59"/>
      <c r="N33" s="47"/>
      <c r="O33" s="37"/>
    </row>
    <row r="34" spans="1:16" s="43" customFormat="1" ht="24.95" customHeight="1" x14ac:dyDescent="0.25">
      <c r="A34" s="40">
        <v>119076</v>
      </c>
      <c r="B34" s="34" t="s">
        <v>10</v>
      </c>
      <c r="C34" s="9" t="s">
        <v>7</v>
      </c>
      <c r="D34" s="40" t="str">
        <f>[1]KLR1!C58</f>
        <v>Auflösung von Rückstellungen</v>
      </c>
      <c r="E34" s="40">
        <f>[1]KLR1!H58</f>
        <v>0</v>
      </c>
      <c r="F34" s="62"/>
      <c r="G34" s="40">
        <f>[1]KLR1!J58</f>
        <v>0</v>
      </c>
      <c r="H34" s="40">
        <f>[1]KLR1!K58</f>
        <v>0</v>
      </c>
      <c r="I34" s="40">
        <f>[1]KLR1!L58</f>
        <v>0</v>
      </c>
      <c r="J34" s="40">
        <f>[1]KLR1!M58</f>
        <v>0</v>
      </c>
      <c r="K34" s="40">
        <f>[1]KLR1!N58</f>
        <v>0</v>
      </c>
      <c r="L34" s="40">
        <f>[1]KLR1!O58</f>
        <v>0</v>
      </c>
      <c r="M34" s="40">
        <f>[1]KLR1!P58</f>
        <v>0</v>
      </c>
      <c r="N34" s="42">
        <f>[1]KLR1!Q58</f>
        <v>0</v>
      </c>
      <c r="O34" s="37"/>
      <c r="P34" s="63"/>
    </row>
    <row r="35" spans="1:16" s="28" customFormat="1" ht="5.0999999999999996" customHeight="1" x14ac:dyDescent="0.25">
      <c r="B35" s="29"/>
      <c r="C35" s="3"/>
      <c r="D35" s="64"/>
      <c r="E35" s="65"/>
      <c r="F35" s="66"/>
      <c r="G35" s="64"/>
      <c r="H35" s="64"/>
      <c r="I35" s="64"/>
      <c r="J35" s="64"/>
      <c r="K35" s="64"/>
      <c r="L35" s="64"/>
      <c r="M35" s="64"/>
      <c r="N35" s="12"/>
      <c r="O35" s="37"/>
    </row>
    <row r="36" spans="1:16" s="37" customFormat="1" ht="24.95" customHeight="1" x14ac:dyDescent="0.25">
      <c r="A36" s="33">
        <v>119076</v>
      </c>
      <c r="B36" s="34" t="s">
        <v>10</v>
      </c>
      <c r="C36" s="9" t="s">
        <v>7</v>
      </c>
      <c r="D36" s="33" t="str">
        <f>[1]KLR1!C57</f>
        <v>Überschussausgleich Vorjahre</v>
      </c>
      <c r="E36" s="33">
        <f>[1]KLR1!H57-[1]KLR1!H26</f>
        <v>518602.17999999609</v>
      </c>
      <c r="F36" s="67"/>
      <c r="G36" s="33">
        <f>[1]KLR1!J57-[1]KLR1!J26</f>
        <v>1094321.3917649125</v>
      </c>
      <c r="H36" s="33">
        <f>[1]KLR1!K57-[1]KLR1!K26</f>
        <v>206049.92380197742</v>
      </c>
      <c r="I36" s="33">
        <f>[1]KLR1!L57-[1]KLR1!L26</f>
        <v>2451.8153726450546</v>
      </c>
      <c r="J36" s="33">
        <f>[1]KLR1!M57-[1]KLR1!M26</f>
        <v>52848.148508658734</v>
      </c>
      <c r="K36" s="33">
        <f>[1]KLR1!N57-[1]KLR1!N26</f>
        <v>-11122.88</v>
      </c>
      <c r="L36" s="33">
        <f>[1]KLR1!O57-[1]KLR1!O26</f>
        <v>-781380.59944819775</v>
      </c>
      <c r="M36" s="33">
        <f>[1]KLR1!P57-[1]KLR1!P26</f>
        <v>-44565.62000000001</v>
      </c>
      <c r="N36" s="36">
        <f>[1]KLR1!Q60</f>
        <v>0</v>
      </c>
      <c r="P36" s="68"/>
    </row>
    <row r="37" spans="1:16" s="49" customFormat="1" ht="8.1" customHeight="1" x14ac:dyDescent="0.25">
      <c r="B37" s="50"/>
      <c r="C37" s="3"/>
      <c r="D37" s="28"/>
      <c r="E37" s="28"/>
      <c r="F37" s="12"/>
      <c r="G37" s="28"/>
      <c r="H37" s="28"/>
      <c r="I37" s="28"/>
      <c r="J37" s="28"/>
      <c r="K37" s="28"/>
      <c r="L37" s="28"/>
      <c r="M37" s="28"/>
      <c r="N37" s="12">
        <f>[1]KLR1!Q59</f>
        <v>0</v>
      </c>
      <c r="O37" s="37"/>
    </row>
    <row r="38" spans="1:16" s="39" customFormat="1" ht="24.95" customHeight="1" x14ac:dyDescent="0.25">
      <c r="B38" s="53"/>
      <c r="C38" s="3"/>
      <c r="D38" s="54"/>
      <c r="E38" s="54">
        <f>SUM(E28:E36)</f>
        <v>28043455.42036574</v>
      </c>
      <c r="F38" s="36"/>
      <c r="G38" s="54">
        <f t="shared" ref="G38:M38" si="1">SUM(G28:G36)</f>
        <v>19626821.318096884</v>
      </c>
      <c r="H38" s="54">
        <f t="shared" si="1"/>
        <v>5021955.9048550101</v>
      </c>
      <c r="I38" s="54">
        <f t="shared" si="1"/>
        <v>69477.572349858339</v>
      </c>
      <c r="J38" s="54">
        <f t="shared" si="1"/>
        <v>692816.53025514237</v>
      </c>
      <c r="K38" s="54">
        <f t="shared" si="1"/>
        <v>314692.08</v>
      </c>
      <c r="L38" s="54">
        <f t="shared" si="1"/>
        <v>1439013.0329690466</v>
      </c>
      <c r="M38" s="54">
        <f t="shared" si="1"/>
        <v>878678.98183980235</v>
      </c>
      <c r="N38" s="36">
        <f>[1]KLR1!Q60</f>
        <v>0</v>
      </c>
      <c r="O38" s="37"/>
    </row>
    <row r="39" spans="1:16" s="39" customFormat="1" ht="24.95" customHeight="1" x14ac:dyDescent="0.25">
      <c r="B39" s="53"/>
      <c r="C39" s="3"/>
      <c r="E39" s="54"/>
      <c r="F39" s="36"/>
      <c r="G39" s="54"/>
      <c r="H39" s="54"/>
      <c r="I39" s="54"/>
      <c r="J39" s="54"/>
      <c r="K39" s="54"/>
      <c r="L39" s="54"/>
      <c r="M39" s="54"/>
      <c r="N39" s="36"/>
      <c r="O39" s="37"/>
    </row>
    <row r="40" spans="1:16" s="28" customFormat="1" ht="15" customHeight="1" x14ac:dyDescent="0.25">
      <c r="B40" s="29"/>
      <c r="C40" s="3"/>
      <c r="D40" s="69">
        <f>[1]KLR1!C62</f>
        <v>0</v>
      </c>
      <c r="E40" s="69">
        <f>[1]KLR1!H62+0.000001</f>
        <v>9.9999999999999995E-7</v>
      </c>
      <c r="F40" s="70"/>
      <c r="G40" s="69">
        <f>[1]KLR1!J62+0.000001</f>
        <v>9.9999999999999995E-7</v>
      </c>
      <c r="H40" s="69">
        <f>[1]KLR1!K62+0.000001</f>
        <v>9.9999999999999995E-7</v>
      </c>
      <c r="I40" s="69">
        <f>[1]KLR1!L62+0.000001</f>
        <v>9.9999999999999995E-7</v>
      </c>
      <c r="J40" s="69">
        <f>[1]KLR1!M62+0.000001</f>
        <v>9.9999999999999995E-7</v>
      </c>
      <c r="K40" s="69">
        <f>[1]KLR1!N62+0.000001</f>
        <v>9.9999999999999995E-7</v>
      </c>
      <c r="L40" s="69">
        <f>[1]KLR1!O62+0.000001</f>
        <v>9.9999999999999995E-7</v>
      </c>
      <c r="M40" s="69">
        <f>[1]KLR1!P62+0.000001</f>
        <v>9.9999999999999995E-7</v>
      </c>
      <c r="N40" s="70" t="e">
        <f>[1]KLR1!#REF!</f>
        <v>#REF!</v>
      </c>
      <c r="O40" s="37"/>
    </row>
  </sheetData>
  <mergeCells count="1">
    <mergeCell ref="G3:M3"/>
  </mergeCells>
  <phoneticPr fontId="2" type="noConversion"/>
  <pageMargins left="0" right="0" top="0" bottom="0.39370078740157483" header="0" footer="0"/>
  <pageSetup paperSize="9" scale="89" orientation="landscape" verticalDpi="300" r:id="rId1"/>
  <headerFooter alignWithMargins="0">
    <oddFooter>&amp;R&amp;8&amp;Z&amp;F&amp;A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1</vt:lpstr>
    </vt:vector>
  </TitlesOfParts>
  <Company>Rhein-Kreis Neuss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kr68031</dc:creator>
  <cp:lastModifiedBy>Finger weg von diesem Benutzer</cp:lastModifiedBy>
  <dcterms:created xsi:type="dcterms:W3CDTF">2008-10-27T13:54:00Z</dcterms:created>
  <dcterms:modified xsi:type="dcterms:W3CDTF">2019-02-26T10:05:44Z</dcterms:modified>
</cp:coreProperties>
</file>