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macos\InstanceData\echt\doc\"/>
    </mc:Choice>
  </mc:AlternateContent>
  <bookViews>
    <workbookView xWindow="90" yWindow="75" windowWidth="10755" windowHeight="10410"/>
  </bookViews>
  <sheets>
    <sheet name="Anlage 2" sheetId="4" r:id="rId1"/>
  </sheets>
  <externalReferences>
    <externalReference r:id="rId2"/>
  </externalReferences>
  <definedNames>
    <definedName name="_ma1000">#REF!</definedName>
    <definedName name="_ma2000">#REF!</definedName>
    <definedName name="_ma3000">#REF!</definedName>
    <definedName name="_ma4000">#REF!</definedName>
    <definedName name="_ma5000">#REF!</definedName>
    <definedName name="_ma6000">#REF!</definedName>
    <definedName name="magesamt">#REF!</definedName>
    <definedName name="magesamtohneqsbmitverw">#REF!</definedName>
    <definedName name="magesamtohneverw">#REF!</definedName>
    <definedName name="magesamtohneverwohneqsb">#REF!</definedName>
    <definedName name="magesamtohneverwohneqsbmitProbe">#REF!</definedName>
    <definedName name="Mwst15faktor">#REF!</definedName>
    <definedName name="Mwst7faktor">#REF!</definedName>
    <definedName name="_qm1000">#REF!</definedName>
    <definedName name="_qm2000">#REF!</definedName>
    <definedName name="_qm3000">#REF!</definedName>
    <definedName name="_qm4000">#REF!</definedName>
    <definedName name="_qm5000">#REF!</definedName>
    <definedName name="_qm6000">#REF!</definedName>
    <definedName name="_qm7000">#REF!</definedName>
  </definedNames>
  <calcPr calcId="152511"/>
</workbook>
</file>

<file path=xl/calcChain.xml><?xml version="1.0" encoding="utf-8"?>
<calcChain xmlns="http://schemas.openxmlformats.org/spreadsheetml/2006/main">
  <c r="B1" i="4" l="1"/>
  <c r="B15" i="4"/>
  <c r="B9" i="4"/>
  <c r="C15" i="4"/>
  <c r="C9" i="4"/>
  <c r="D15" i="4"/>
  <c r="D9" i="4"/>
  <c r="E15" i="4"/>
  <c r="E9" i="4"/>
  <c r="F16" i="4"/>
  <c r="F15" i="4"/>
  <c r="F9" i="4" s="1"/>
  <c r="G15" i="4"/>
  <c r="G9" i="4" s="1"/>
  <c r="G11" i="4" s="1"/>
  <c r="B16" i="4"/>
  <c r="B10" i="4" s="1"/>
  <c r="B11" i="4" s="1"/>
  <c r="C16" i="4"/>
  <c r="C10" i="4" s="1"/>
  <c r="D16" i="4"/>
  <c r="D10" i="4" s="1"/>
  <c r="D11" i="4" s="1"/>
  <c r="E16" i="4"/>
  <c r="E10" i="4" s="1"/>
  <c r="F10" i="4"/>
  <c r="G10" i="4"/>
  <c r="C17" i="4"/>
  <c r="E17" i="4"/>
  <c r="C22" i="4"/>
  <c r="C21" i="4" s="1"/>
  <c r="D22" i="4"/>
  <c r="D21" i="4" s="1"/>
  <c r="E22" i="4"/>
  <c r="E21" i="4" s="1"/>
  <c r="F22" i="4"/>
  <c r="F21" i="4" s="1"/>
  <c r="G22" i="4"/>
  <c r="G21" i="4" s="1"/>
  <c r="B21" i="4" l="1"/>
  <c r="E11" i="4"/>
  <c r="C11" i="4"/>
  <c r="B22" i="4"/>
  <c r="G17" i="4"/>
  <c r="D17" i="4"/>
  <c r="B17" i="4"/>
  <c r="B23" i="4" l="1"/>
</calcChain>
</file>

<file path=xl/sharedStrings.xml><?xml version="1.0" encoding="utf-8"?>
<sst xmlns="http://schemas.openxmlformats.org/spreadsheetml/2006/main" count="26" uniqueCount="20">
  <si>
    <t xml:space="preserve">Gebührenkalkulation   </t>
  </si>
  <si>
    <t>Haus- u.</t>
  </si>
  <si>
    <t>Bioabfall</t>
  </si>
  <si>
    <t>E-</t>
  </si>
  <si>
    <t>Papier</t>
  </si>
  <si>
    <t>Schad-</t>
  </si>
  <si>
    <t>Privat-</t>
  </si>
  <si>
    <t>Sperrmüll</t>
  </si>
  <si>
    <t>Schrott</t>
  </si>
  <si>
    <t>stoff-</t>
  </si>
  <si>
    <t>anliefer-</t>
  </si>
  <si>
    <t>mobil</t>
  </si>
  <si>
    <t>ungen</t>
  </si>
  <si>
    <t>Kostenrechnung 2009</t>
  </si>
  <si>
    <t>Erforderliche Gebühreneinnahmen in €</t>
  </si>
  <si>
    <t>Gebühreneinheiten</t>
  </si>
  <si>
    <t>Gebührenmaßstab, -satz</t>
  </si>
  <si>
    <t>mit Übertrag der Vorjahresergebnisse</t>
  </si>
  <si>
    <t>mit Vorjahresergebnissen und Quersubvention</t>
  </si>
  <si>
    <t>Gebühren 2008 (zum Vergleich)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</si>
</sst>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9" formatCode="#,##0&quot; t&quot;"/>
    <numFmt numFmtId="175" formatCode="#,##0&quot; Anl.&quot;"/>
    <numFmt numFmtId="177" formatCode="#,##0.00&quot; €/t&quot;"/>
    <numFmt numFmtId="178" formatCode="#,##0.00&quot; €/Anl&quot;"/>
    <numFmt numFmtId="179" formatCode="#,##0&quot; €&quot;"/>
    <numFmt numFmtId="181" formatCode="#,##0&quot; Einw.&quot;"/>
    <numFmt numFmtId="182" formatCode="#,##0.00&quot; €/Einw.&quot;"/>
    <numFmt numFmtId="185" formatCode="#,##0.00&quot; €/Anl.&quot;"/>
  </numFmts>
  <fonts count="9" x14ac:knownFonts="1">
    <font>
      <sz val="10"/>
      <name val="Arial"/>
    </font>
    <font>
      <sz val="10"/>
      <name val="Arial"/>
    </font>
    <font>
      <sz val="11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1" fillId="0" borderId="0"/>
  </cellStyleXfs>
  <cellXfs count="37">
    <xf numFmtId="0" fontId="0" fillId="0" borderId="0" xfId="0"/>
    <xf numFmtId="0" fontId="3" fillId="0" borderId="0" xfId="2" applyFont="1" applyAlignment="1">
      <alignment horizontal="right"/>
    </xf>
    <xf numFmtId="1" fontId="3" fillId="0" borderId="0" xfId="2" applyNumberFormat="1" applyFont="1" applyAlignment="1">
      <alignment horizontal="left"/>
    </xf>
    <xf numFmtId="0" fontId="4" fillId="0" borderId="0" xfId="2" applyFont="1"/>
    <xf numFmtId="0" fontId="3" fillId="0" borderId="0" xfId="2" applyFont="1"/>
    <xf numFmtId="3" fontId="5" fillId="0" borderId="1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5" fillId="0" borderId="0" xfId="2" applyFont="1"/>
    <xf numFmtId="3" fontId="5" fillId="0" borderId="3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/>
    <xf numFmtId="3" fontId="5" fillId="0" borderId="4" xfId="1" applyNumberFormat="1" applyFont="1" applyBorder="1" applyAlignment="1">
      <alignment horizontal="center"/>
    </xf>
    <xf numFmtId="3" fontId="5" fillId="0" borderId="5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 vertical="center"/>
    </xf>
    <xf numFmtId="3" fontId="4" fillId="0" borderId="0" xfId="2" applyNumberFormat="1" applyFont="1"/>
    <xf numFmtId="3" fontId="6" fillId="0" borderId="7" xfId="1" applyNumberFormat="1" applyFont="1" applyBorder="1"/>
    <xf numFmtId="3" fontId="6" fillId="0" borderId="7" xfId="1" applyNumberFormat="1" applyFont="1" applyBorder="1" applyAlignment="1">
      <alignment horizontal="right"/>
    </xf>
    <xf numFmtId="169" fontId="6" fillId="0" borderId="7" xfId="1" applyNumberFormat="1" applyFont="1" applyBorder="1"/>
    <xf numFmtId="181" fontId="6" fillId="0" borderId="7" xfId="1" applyNumberFormat="1" applyFont="1" applyBorder="1"/>
    <xf numFmtId="175" fontId="6" fillId="0" borderId="7" xfId="1" applyNumberFormat="1" applyFont="1" applyBorder="1"/>
    <xf numFmtId="177" fontId="6" fillId="0" borderId="7" xfId="1" applyNumberFormat="1" applyFont="1" applyBorder="1"/>
    <xf numFmtId="182" fontId="6" fillId="0" borderId="7" xfId="1" applyNumberFormat="1" applyFont="1" applyBorder="1"/>
    <xf numFmtId="0" fontId="7" fillId="0" borderId="0" xfId="2" applyFont="1"/>
    <xf numFmtId="3" fontId="5" fillId="0" borderId="0" xfId="1" applyNumberFormat="1" applyFont="1" applyBorder="1"/>
    <xf numFmtId="177" fontId="5" fillId="0" borderId="0" xfId="1" applyNumberFormat="1" applyFont="1" applyBorder="1"/>
    <xf numFmtId="182" fontId="5" fillId="0" borderId="0" xfId="1" applyNumberFormat="1" applyFont="1" applyBorder="1"/>
    <xf numFmtId="182" fontId="8" fillId="0" borderId="0" xfId="1" applyNumberFormat="1" applyFont="1" applyBorder="1"/>
    <xf numFmtId="179" fontId="4" fillId="0" borderId="0" xfId="2" applyNumberFormat="1" applyFont="1"/>
    <xf numFmtId="3" fontId="5" fillId="0" borderId="7" xfId="1" applyNumberFormat="1" applyFont="1" applyBorder="1"/>
    <xf numFmtId="177" fontId="5" fillId="0" borderId="7" xfId="1" applyNumberFormat="1" applyFont="1" applyBorder="1"/>
    <xf numFmtId="182" fontId="5" fillId="0" borderId="7" xfId="1" applyNumberFormat="1" applyFont="1" applyBorder="1"/>
    <xf numFmtId="185" fontId="5" fillId="0" borderId="7" xfId="1" applyNumberFormat="1" applyFont="1" applyBorder="1"/>
    <xf numFmtId="177" fontId="4" fillId="0" borderId="0" xfId="1" applyNumberFormat="1" applyFont="1" applyBorder="1"/>
    <xf numFmtId="182" fontId="4" fillId="0" borderId="0" xfId="1" applyNumberFormat="1" applyFont="1" applyBorder="1"/>
    <xf numFmtId="178" fontId="4" fillId="0" borderId="0" xfId="1" applyNumberFormat="1" applyFont="1" applyBorder="1"/>
    <xf numFmtId="0" fontId="4" fillId="0" borderId="0" xfId="2" applyFont="1" applyAlignment="1">
      <alignment horizontal="center" textRotation="180"/>
    </xf>
  </cellXfs>
  <cellStyles count="3">
    <cellStyle name="Standard" xfId="0" builtinId="0"/>
    <cellStyle name="Standard_BAB2000" xfId="1"/>
    <cellStyle name="Standard_Folien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K09_plu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R1"/>
      <sheetName val="Folie1"/>
      <sheetName val="Schlüssel"/>
      <sheetName val="GK"/>
      <sheetName val="Ergebnisse"/>
      <sheetName val="PK"/>
      <sheetName val="VK1"/>
      <sheetName val="VK2"/>
      <sheetName val="AZ_Imm1"/>
      <sheetName val="AZ_Imm2"/>
      <sheetName val="Rückst1"/>
      <sheetName val="Rückst2"/>
      <sheetName val="EGN"/>
      <sheetName val="Folie2"/>
      <sheetName val="Entgelte"/>
      <sheetName val="Mengen"/>
      <sheetName val="Schadstoffmobil"/>
    </sheetNames>
    <sheetDataSet>
      <sheetData sheetId="0">
        <row r="1">
          <cell r="P1">
            <v>2009</v>
          </cell>
        </row>
        <row r="26">
          <cell r="K26">
            <v>65385.836198022589</v>
          </cell>
          <cell r="L26">
            <v>19556.344627354942</v>
          </cell>
          <cell r="M26">
            <v>-30994.898508658734</v>
          </cell>
          <cell r="N26">
            <v>22025.21</v>
          </cell>
          <cell r="O26">
            <v>781380.59944819775</v>
          </cell>
        </row>
        <row r="53">
          <cell r="J53">
            <v>18507959.926331971</v>
          </cell>
          <cell r="K53">
            <v>4797013.6733607249</v>
          </cell>
          <cell r="L53">
            <v>43025.756977213292</v>
          </cell>
          <cell r="M53">
            <v>639968.38174648362</v>
          </cell>
          <cell r="O53">
            <v>2220393.6324172444</v>
          </cell>
        </row>
        <row r="57">
          <cell r="J57">
            <v>1094321.3917649125</v>
          </cell>
          <cell r="K57">
            <v>271435.76</v>
          </cell>
          <cell r="L57">
            <v>22008.159999999996</v>
          </cell>
          <cell r="M57">
            <v>21853.25</v>
          </cell>
          <cell r="N57">
            <v>10902.33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C9">
            <v>126000</v>
          </cell>
          <cell r="D9">
            <v>41000</v>
          </cell>
          <cell r="F9">
            <v>25200</v>
          </cell>
        </row>
      </sheetData>
      <sheetData sheetId="16">
        <row r="15">
          <cell r="B15">
            <v>412424</v>
          </cell>
        </row>
        <row r="23">
          <cell r="B23">
            <v>445848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>
      <selection activeCell="A4" sqref="A4"/>
    </sheetView>
  </sheetViews>
  <sheetFormatPr baseColWidth="10" defaultColWidth="11.140625" defaultRowHeight="12.75" x14ac:dyDescent="0.2"/>
  <cols>
    <col min="1" max="1" width="39.5703125" style="3" customWidth="1"/>
    <col min="2" max="2" width="17.28515625" style="3" customWidth="1"/>
    <col min="3" max="3" width="16" style="3" bestFit="1" customWidth="1"/>
    <col min="4" max="4" width="15.5703125" style="3" bestFit="1" customWidth="1"/>
    <col min="5" max="5" width="14.140625" style="3" customWidth="1"/>
    <col min="6" max="6" width="15.5703125" style="3" bestFit="1" customWidth="1"/>
    <col min="7" max="7" width="16" style="3" customWidth="1"/>
    <col min="8" max="8" width="6.28515625" style="3" customWidth="1"/>
    <col min="9" max="16384" width="11.140625" style="3"/>
  </cols>
  <sheetData>
    <row r="1" spans="1:9" ht="17.45" customHeight="1" x14ac:dyDescent="0.25">
      <c r="A1" s="1" t="s">
        <v>0</v>
      </c>
      <c r="B1" s="2">
        <f>[1]KLR1!P1</f>
        <v>2009</v>
      </c>
    </row>
    <row r="2" spans="1:9" ht="17.45" customHeight="1" x14ac:dyDescent="0.25">
      <c r="A2" s="1"/>
      <c r="B2" s="2"/>
    </row>
    <row r="3" spans="1:9" ht="17.45" customHeight="1" x14ac:dyDescent="0.25">
      <c r="A3" s="4"/>
    </row>
    <row r="4" spans="1:9" ht="17.45" customHeight="1" x14ac:dyDescent="0.2">
      <c r="B4" s="5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9" ht="17.45" customHeight="1" x14ac:dyDescent="0.25">
      <c r="A5" s="7"/>
      <c r="B5" s="8" t="s">
        <v>7</v>
      </c>
      <c r="C5" s="9"/>
      <c r="D5" s="8" t="s">
        <v>8</v>
      </c>
      <c r="E5" s="8"/>
      <c r="F5" s="8" t="s">
        <v>9</v>
      </c>
      <c r="G5" s="8" t="s">
        <v>10</v>
      </c>
    </row>
    <row r="6" spans="1:9" ht="17.45" customHeight="1" x14ac:dyDescent="0.25">
      <c r="A6" s="4"/>
      <c r="B6" s="10"/>
      <c r="C6" s="11"/>
      <c r="D6" s="11"/>
      <c r="E6" s="12"/>
      <c r="F6" s="11" t="s">
        <v>11</v>
      </c>
      <c r="G6" s="11" t="s">
        <v>12</v>
      </c>
    </row>
    <row r="7" spans="1:9" ht="17.45" customHeight="1" x14ac:dyDescent="0.25">
      <c r="A7" s="4"/>
      <c r="B7" s="13"/>
      <c r="C7" s="14"/>
      <c r="D7" s="14"/>
      <c r="E7" s="14"/>
      <c r="F7" s="14"/>
      <c r="G7" s="14"/>
    </row>
    <row r="8" spans="1:9" ht="15.75" x14ac:dyDescent="0.25">
      <c r="A8" s="7" t="s">
        <v>13</v>
      </c>
      <c r="B8" s="15"/>
      <c r="C8" s="15"/>
      <c r="D8" s="15"/>
      <c r="E8" s="15"/>
      <c r="F8" s="15"/>
      <c r="G8" s="15"/>
      <c r="I8" s="15"/>
    </row>
    <row r="9" spans="1:9" ht="24.95" customHeight="1" x14ac:dyDescent="0.2">
      <c r="A9" s="16" t="s">
        <v>14</v>
      </c>
      <c r="B9" s="17">
        <f>B15-[1]KLR1!J26+[1]KLR1!J57</f>
        <v>19602281.318096884</v>
      </c>
      <c r="C9" s="17">
        <f>C15-[1]KLR1!K26+[1]KLR1!K57</f>
        <v>5003063.5971627021</v>
      </c>
      <c r="D9" s="17">
        <f>D15-[1]KLR1!L26+[1]KLR1!L57</f>
        <v>45477.572349858347</v>
      </c>
      <c r="E9" s="17">
        <f>E15-[1]KLR1!M26+[1]KLR1!M57</f>
        <v>692816.53025514237</v>
      </c>
      <c r="F9" s="17">
        <f>F15-[1]KLR1!N26+[1]KLR1!N57</f>
        <v>314692.08</v>
      </c>
      <c r="G9" s="17">
        <f>G15-[1]KLR1!O26+[1]KLR1!O57</f>
        <v>1439013.0329690466</v>
      </c>
      <c r="I9" s="15"/>
    </row>
    <row r="10" spans="1:9" ht="24.95" customHeight="1" x14ac:dyDescent="0.2">
      <c r="A10" s="16" t="s">
        <v>15</v>
      </c>
      <c r="B10" s="18">
        <f t="shared" ref="B10:G10" si="0">B16</f>
        <v>126000</v>
      </c>
      <c r="C10" s="18">
        <f t="shared" si="0"/>
        <v>41000</v>
      </c>
      <c r="D10" s="19">
        <f t="shared" si="0"/>
        <v>445848</v>
      </c>
      <c r="E10" s="18">
        <f t="shared" si="0"/>
        <v>25200</v>
      </c>
      <c r="F10" s="19">
        <f t="shared" si="0"/>
        <v>412424</v>
      </c>
      <c r="G10" s="20">
        <f t="shared" si="0"/>
        <v>73000</v>
      </c>
    </row>
    <row r="11" spans="1:9" s="23" customFormat="1" ht="24.95" customHeight="1" x14ac:dyDescent="0.2">
      <c r="A11" s="16" t="s">
        <v>16</v>
      </c>
      <c r="B11" s="21">
        <f>ROUND(B9/B10,2)</f>
        <v>155.57</v>
      </c>
      <c r="C11" s="21">
        <f>ROUND(C9/C10,2)</f>
        <v>122.03</v>
      </c>
      <c r="D11" s="22">
        <f>ROUND(D9/D10,2)</f>
        <v>0.1</v>
      </c>
      <c r="E11" s="21">
        <f>ROUND(E9/E10,2)</f>
        <v>27.49</v>
      </c>
      <c r="F11" s="22">
        <v>0.79</v>
      </c>
      <c r="G11" s="21">
        <f>ROUND(G9/G10,2)</f>
        <v>19.71</v>
      </c>
    </row>
    <row r="12" spans="1:9" s="23" customFormat="1" ht="17.45" customHeight="1" x14ac:dyDescent="0.25">
      <c r="A12" s="24"/>
      <c r="B12" s="25"/>
      <c r="C12" s="25"/>
      <c r="D12" s="26"/>
      <c r="E12" s="25"/>
      <c r="F12" s="27"/>
      <c r="G12" s="25"/>
    </row>
    <row r="13" spans="1:9" x14ac:dyDescent="0.2">
      <c r="I13" s="15"/>
    </row>
    <row r="14" spans="1:9" ht="17.45" customHeight="1" x14ac:dyDescent="0.25">
      <c r="A14" s="7" t="s">
        <v>17</v>
      </c>
    </row>
    <row r="15" spans="1:9" ht="24.95" customHeight="1" x14ac:dyDescent="0.2">
      <c r="A15" s="16" t="s">
        <v>14</v>
      </c>
      <c r="B15" s="17">
        <f>[1]KLR1!J53</f>
        <v>18507959.926331971</v>
      </c>
      <c r="C15" s="17">
        <f>[1]KLR1!K53</f>
        <v>4797013.6733607249</v>
      </c>
      <c r="D15" s="17">
        <f>[1]KLR1!L53</f>
        <v>43025.756977213292</v>
      </c>
      <c r="E15" s="17">
        <f>[1]KLR1!M53</f>
        <v>639968.38174648362</v>
      </c>
      <c r="F15" s="16">
        <f>F16*F17</f>
        <v>325814.96000000002</v>
      </c>
      <c r="G15" s="17">
        <f>[1]KLR1!O53</f>
        <v>2220393.6324172444</v>
      </c>
      <c r="I15" s="15"/>
    </row>
    <row r="16" spans="1:9" ht="24.95" customHeight="1" x14ac:dyDescent="0.2">
      <c r="A16" s="16" t="s">
        <v>15</v>
      </c>
      <c r="B16" s="18">
        <f>[1]Mengen!C9</f>
        <v>126000</v>
      </c>
      <c r="C16" s="18">
        <f>[1]Mengen!D9</f>
        <v>41000</v>
      </c>
      <c r="D16" s="19">
        <f>[1]Schadstoffmobil!B23</f>
        <v>445848</v>
      </c>
      <c r="E16" s="18">
        <f>[1]Mengen!F9</f>
        <v>25200</v>
      </c>
      <c r="F16" s="19">
        <f>[1]Schadstoffmobil!B15</f>
        <v>412424</v>
      </c>
      <c r="G16" s="20">
        <v>73000</v>
      </c>
    </row>
    <row r="17" spans="1:9" s="23" customFormat="1" ht="24.95" customHeight="1" x14ac:dyDescent="0.2">
      <c r="A17" s="16" t="s">
        <v>16</v>
      </c>
      <c r="B17" s="21">
        <f>ROUND(B15/B16,2)</f>
        <v>146.88999999999999</v>
      </c>
      <c r="C17" s="21">
        <f>ROUND(C15/C16,2)</f>
        <v>117</v>
      </c>
      <c r="D17" s="22">
        <f>ROUND(D15/D16,2)</f>
        <v>0.1</v>
      </c>
      <c r="E17" s="21">
        <f>ROUND(E15/E16,2)</f>
        <v>25.4</v>
      </c>
      <c r="F17" s="22">
        <v>0.79</v>
      </c>
      <c r="G17" s="21">
        <f>ROUND(G15/G16,2)</f>
        <v>30.42</v>
      </c>
    </row>
    <row r="18" spans="1:9" ht="17.45" customHeight="1" x14ac:dyDescent="0.2">
      <c r="H18" s="36"/>
    </row>
    <row r="19" spans="1:9" x14ac:dyDescent="0.2">
      <c r="H19" s="36"/>
    </row>
    <row r="20" spans="1:9" ht="17.45" customHeight="1" x14ac:dyDescent="0.25">
      <c r="A20" s="7" t="s">
        <v>18</v>
      </c>
      <c r="H20" s="36"/>
    </row>
    <row r="21" spans="1:9" ht="24.95" customHeight="1" x14ac:dyDescent="0.2">
      <c r="A21" s="16" t="s">
        <v>14</v>
      </c>
      <c r="B21" s="17">
        <f>SUM(B15:G15)-SUM(C21:G21)</f>
        <v>20829824.570833631</v>
      </c>
      <c r="C21" s="16">
        <f>C23*C22</f>
        <v>3957320</v>
      </c>
      <c r="D21" s="16">
        <f>D23*D22</f>
        <v>44584.800000000003</v>
      </c>
      <c r="E21" s="16">
        <f>E23*E22</f>
        <v>646632</v>
      </c>
      <c r="F21" s="16">
        <f>F23*F22</f>
        <v>325814.96000000002</v>
      </c>
      <c r="G21" s="16">
        <f>G23*G22</f>
        <v>730000</v>
      </c>
      <c r="H21" s="36"/>
      <c r="I21" s="28"/>
    </row>
    <row r="22" spans="1:9" ht="24.95" customHeight="1" x14ac:dyDescent="0.2">
      <c r="A22" s="16" t="s">
        <v>15</v>
      </c>
      <c r="B22" s="18">
        <f>'Anlage 2'!B16</f>
        <v>126000</v>
      </c>
      <c r="C22" s="18">
        <f>'Anlage 2'!C16</f>
        <v>41000</v>
      </c>
      <c r="D22" s="19">
        <f>'Anlage 2'!D16</f>
        <v>445848</v>
      </c>
      <c r="E22" s="18">
        <f>'Anlage 2'!E16</f>
        <v>25200</v>
      </c>
      <c r="F22" s="19">
        <f>'Anlage 2'!F16</f>
        <v>412424</v>
      </c>
      <c r="G22" s="20">
        <f>'Anlage 2'!G16</f>
        <v>73000</v>
      </c>
      <c r="H22" s="36"/>
    </row>
    <row r="23" spans="1:9" s="23" customFormat="1" ht="24.95" customHeight="1" x14ac:dyDescent="0.25">
      <c r="A23" s="29" t="s">
        <v>16</v>
      </c>
      <c r="B23" s="30">
        <f>B21/B22</f>
        <v>165.31606802248913</v>
      </c>
      <c r="C23" s="30">
        <v>96.52</v>
      </c>
      <c r="D23" s="31">
        <v>0.1</v>
      </c>
      <c r="E23" s="30">
        <v>25.66</v>
      </c>
      <c r="F23" s="31">
        <v>0.79</v>
      </c>
      <c r="G23" s="32">
        <v>10</v>
      </c>
      <c r="H23" s="36"/>
    </row>
    <row r="24" spans="1:9" ht="17.45" customHeight="1" x14ac:dyDescent="0.2"/>
    <row r="25" spans="1:9" ht="17.45" customHeight="1" x14ac:dyDescent="0.2"/>
    <row r="26" spans="1:9" ht="17.45" customHeight="1" x14ac:dyDescent="0.2">
      <c r="A26" s="3" t="s">
        <v>19</v>
      </c>
      <c r="B26" s="33">
        <v>165.34</v>
      </c>
      <c r="C26" s="33">
        <v>96.52</v>
      </c>
      <c r="D26" s="34">
        <v>0.1</v>
      </c>
      <c r="E26" s="33">
        <v>25.66</v>
      </c>
      <c r="F26" s="34">
        <v>0.79</v>
      </c>
      <c r="G26" s="35">
        <v>10</v>
      </c>
    </row>
    <row r="27" spans="1:9" ht="17.45" customHeight="1" x14ac:dyDescent="0.2"/>
    <row r="28" spans="1:9" ht="17.45" customHeight="1" x14ac:dyDescent="0.2"/>
    <row r="29" spans="1:9" ht="17.45" customHeight="1" x14ac:dyDescent="0.2"/>
    <row r="30" spans="1:9" ht="17.45" customHeight="1" x14ac:dyDescent="0.2"/>
  </sheetData>
  <mergeCells count="1">
    <mergeCell ref="H18:H23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2</vt:lpstr>
    </vt:vector>
  </TitlesOfParts>
  <Company>Rhein-Kreis Neuss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kr68031</dc:creator>
  <cp:lastModifiedBy>Finger weg von diesem Benutzer</cp:lastModifiedBy>
  <dcterms:created xsi:type="dcterms:W3CDTF">2008-10-27T14:32:13Z</dcterms:created>
  <dcterms:modified xsi:type="dcterms:W3CDTF">2019-02-26T10:14:49Z</dcterms:modified>
</cp:coreProperties>
</file>